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Asesoria Juridica\Contratacion\Reportes\Plan Anual 2026\"/>
    </mc:Choice>
  </mc:AlternateContent>
  <xr:revisionPtr revIDLastSave="0" documentId="13_ncr:1_{0535815E-B8A1-4E63-BB4F-6CBF1D5CB1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visión Contratos 2026" sheetId="1" r:id="rId1"/>
    <sheet name="Hoja1" sheetId="6" r:id="rId2"/>
  </sheets>
  <definedNames>
    <definedName name="_xlnm._FilterDatabase" localSheetId="1" hidden="1">Hoja1!$A$2:$A$94</definedName>
    <definedName name="_xlnm.Print_Area" localSheetId="0">'Previsión Contratos 2026'!$A$1:$AI$27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8" i="1" l="1"/>
  <c r="S22" i="1"/>
  <c r="S21" i="1"/>
  <c r="S20" i="1"/>
  <c r="S19" i="1"/>
  <c r="Y26" i="1"/>
  <c r="T26" i="1"/>
  <c r="S26" i="1"/>
  <c r="Y25" i="1"/>
  <c r="T25" i="1"/>
  <c r="S25" i="1"/>
  <c r="Y24" i="1"/>
  <c r="T24" i="1"/>
  <c r="S24" i="1"/>
  <c r="Y23" i="1"/>
  <c r="T23" i="1"/>
  <c r="S23" i="1"/>
  <c r="R17" i="1"/>
  <c r="R16" i="1"/>
  <c r="T16" i="1" s="1"/>
  <c r="S15" i="1"/>
  <c r="S14" i="1"/>
  <c r="R13" i="1"/>
  <c r="R12" i="1"/>
  <c r="S11" i="1"/>
  <c r="S10" i="1"/>
  <c r="S7" i="1"/>
  <c r="S6" i="1"/>
  <c r="S17" i="1" l="1"/>
  <c r="S16" i="1"/>
  <c r="T15" i="1"/>
  <c r="T14" i="1"/>
  <c r="T13" i="1"/>
  <c r="S13" i="1"/>
  <c r="T12" i="1"/>
  <c r="S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</authors>
  <commentList>
    <comment ref="K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mcl: ENTIENDO QUE SON CRITERIOS QUE FAVOREZCAN LA PARTICIPACIÓN DE PYMES. CREO QUE HAY QUE ACLARAR REDACCIÓN.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<sst xmlns="http://schemas.openxmlformats.org/spreadsheetml/2006/main" count="723" uniqueCount="224">
  <si>
    <t>ÓRGANO DE CONTRATACIÓN</t>
  </si>
  <si>
    <t>OBJETO DEL CONTRATO</t>
  </si>
  <si>
    <t>TIPO CONTRACTUAL</t>
  </si>
  <si>
    <t>PROCEDIMIENTO DE ADJUDICACIÓN PREVISTO</t>
  </si>
  <si>
    <t>FECHA ESTIMADA DE INICIO DE EJECUCIÓN</t>
  </si>
  <si>
    <t>PLAZO DE EJECUCIÓN PREVISTO</t>
  </si>
  <si>
    <t xml:space="preserve">FINANCIACIÓN CON FONDOS NEXT GENERATION </t>
  </si>
  <si>
    <t>IMPORTE DE LICITACIÓN IVA INCLUIDO</t>
  </si>
  <si>
    <t>IMPORTE DE LICITACIÓN IVA EXCLUIDO</t>
  </si>
  <si>
    <t>VALOR ESTIMADO DEL CONTRATO</t>
  </si>
  <si>
    <t>SI/NO</t>
  </si>
  <si>
    <t>Justificación</t>
  </si>
  <si>
    <t>FECHA ESTIMADA DEL ANUNCIO DE LICITACIÓN</t>
  </si>
  <si>
    <t>OBJETIVOS ESTRATÉGICOS INCORPORADOS</t>
  </si>
  <si>
    <t>TIPO DE ADJUDICATARIO (seleccionar)</t>
  </si>
  <si>
    <t>UNIDAD DESTINATARIA</t>
  </si>
  <si>
    <t>¿Es un contrato RESERVADO a un Centro Especial de Empleo o una Empresa de Inserción Social?</t>
  </si>
  <si>
    <t>¿Considera el contrato apropiado a la estructura de una PYME o un profesional AUTÓNOMO?</t>
  </si>
  <si>
    <t>AECT Pirineos Pyrénées</t>
  </si>
  <si>
    <t>Agencia de Calidad y Prospectiva Universitaria de Aragón (ACPUA)</t>
  </si>
  <si>
    <t>Aragón Exterior, S.A.U. (AREX)</t>
  </si>
  <si>
    <t>Aragón Plataforma Logística, S.A.U. (APL)</t>
  </si>
  <si>
    <t>Aragonesa de Gestión de Residuos,S.A. (ARAGERSA)</t>
  </si>
  <si>
    <t>Aragonesa de Servicios Telemáticos (AST)</t>
  </si>
  <si>
    <t>Banco de Sangre y Tejidos de Aragón (BSTA)</t>
  </si>
  <si>
    <t>Centro de Investigación y Tecnología Agroalimentaria de Aragón (CITA)</t>
  </si>
  <si>
    <t>Centro Europeo Empresas e Innovación de Aragón, S.A. (CEEI)</t>
  </si>
  <si>
    <t>Ciudad del Motor de Aragón, S.A. (CIMASA)</t>
  </si>
  <si>
    <t>Consejo Aragonés de las Personas Mayores (COAPEMA)</t>
  </si>
  <si>
    <t>Consejo Consultivo de Aragón</t>
  </si>
  <si>
    <t>Consejo Económico y Social de Aragón</t>
  </si>
  <si>
    <t>Consorcio Comunidad de Trabajo de los Pirineos</t>
  </si>
  <si>
    <t>Consorcio de Transportes del Área de Zaragoza (CTAZ)</t>
  </si>
  <si>
    <t>Consorcio del Aeródromo/Aeropuerto de Teruel</t>
  </si>
  <si>
    <t>Consorcio para la Gestión de Residuos Urbanos Agrupación Número 1 Huesca</t>
  </si>
  <si>
    <t>Consorcio Patrimonio Ibérico de Aragón</t>
  </si>
  <si>
    <t>Consorcio Reserva de la Biosfera-Viñamala</t>
  </si>
  <si>
    <t>Consorcio Urbanistico Canfranc 2000</t>
  </si>
  <si>
    <t>Corporación Aragonesa de Radio y Televisón (CARTV)</t>
  </si>
  <si>
    <t>Corporación Empresarial Pública de Aragón, S.L.U. (CEPA)</t>
  </si>
  <si>
    <t>Departamento de Sanidad</t>
  </si>
  <si>
    <t>Expo Zaragoza Empresarial, S.A.</t>
  </si>
  <si>
    <t>Feria de Zaragoza</t>
  </si>
  <si>
    <t>Fund Agencia Aragonesa para la Investig y el Desarrollo (ARAID)</t>
  </si>
  <si>
    <t>Fundación Andrea Prader</t>
  </si>
  <si>
    <t>Fundación Aragón Emprende</t>
  </si>
  <si>
    <t>Fundación Aragonesa CIRCA XX Pilar Citoler</t>
  </si>
  <si>
    <t>Fundación Beulas</t>
  </si>
  <si>
    <t>Fundación Centro Astronómico Aragonés Espacio 0,42</t>
  </si>
  <si>
    <t>Fundación Centro de Ciencias de Benasque Pedro Pascual</t>
  </si>
  <si>
    <t>Fundación Centro de Estudios de Física del Cosmos de Aragón (CEFCA)</t>
  </si>
  <si>
    <t>Fundación Conjunto Paleontológico de Teruel (DINÓPOLIS)</t>
  </si>
  <si>
    <t>Fundación de Desarrollo de la Comarca del Campo de Daroca</t>
  </si>
  <si>
    <t xml:space="preserve">Fundación de Innovación y Transferencia Agroalimentaria de Aragón (FITA) </t>
  </si>
  <si>
    <t>Fundación Goya en Aragón</t>
  </si>
  <si>
    <t>Fundación Instituto de Investigación Sanitaria de Aragón (IIS Aragón)</t>
  </si>
  <si>
    <t>Fundación Montañana Medieval</t>
  </si>
  <si>
    <t>Fundación Moto Engineering Foundation</t>
  </si>
  <si>
    <t>Fundación Santa María de Albarracín</t>
  </si>
  <si>
    <t>Fundación Tarazona Monumental</t>
  </si>
  <si>
    <t>Fundación Torralba-Fortún</t>
  </si>
  <si>
    <t>Fundación Transpirenaica-Travesía Central del Pirineo</t>
  </si>
  <si>
    <t>Fundación Universitaria Antonio Gargallo</t>
  </si>
  <si>
    <t>Fundación Zaragoza Logistics Center (ZLC)</t>
  </si>
  <si>
    <t>Gestión de residuos Huesca SAU (GRHUSA)</t>
  </si>
  <si>
    <t>Inmuebles GTF, S.L.</t>
  </si>
  <si>
    <t>Institución Ferial de Calamocha</t>
  </si>
  <si>
    <t>Instituto Aragonés de Ciencias de la Salud (IACS)</t>
  </si>
  <si>
    <t>Instituto Aragonés de Empleo (INAEM)</t>
  </si>
  <si>
    <t>Instituto Aragonés de Fomento (IAF)</t>
  </si>
  <si>
    <t>Instituto Aragonés de Gestión Ambiental (INAGA)</t>
  </si>
  <si>
    <t>Instituto Aragonés de Juventud (IAJ)</t>
  </si>
  <si>
    <t>Instituto Aragonés de la Mujer (IAM)</t>
  </si>
  <si>
    <t>Instituto Aragonés de Servicios Sociales (IASS)</t>
  </si>
  <si>
    <t>Instituto Aragonés del Agua (IAA)</t>
  </si>
  <si>
    <t>Instituto Tecnológico de Aragón (ITA)</t>
  </si>
  <si>
    <t>Parque Tecnológico del Motor de Aragón, S.A.-Technopark Motorland</t>
  </si>
  <si>
    <t>Parque Tecnológico WALQA, S.A.</t>
  </si>
  <si>
    <t>PLAZA Desarrollos Logísticos, S.L. (PDL)</t>
  </si>
  <si>
    <t>Presidencia del Gobierno de Aragón</t>
  </si>
  <si>
    <t>Promoción de Actividades Aeroportuarias, S.L.U (PAA)</t>
  </si>
  <si>
    <t>Radio Autonómica de Aragón, S.A. (RAA)</t>
  </si>
  <si>
    <t>Sociedad Aragonesa de Gestión Agroambiental (SARGA)</t>
  </si>
  <si>
    <t>Sociedad de Promoción y Gestión del Turismo Aragonés, S.L. (TURISMO)</t>
  </si>
  <si>
    <t>Sociedad para el Desarrollo de Calamocha, S.A. (SODECASA)</t>
  </si>
  <si>
    <t>Sociedad para el Desarrollo Industrial de Aragón, S.A. (SODIAR)</t>
  </si>
  <si>
    <t>Sociedad para la Promoción y el Desarrollo Empresarial de Teruel</t>
  </si>
  <si>
    <t>Suelo y Vivienda de Aragón, S.L.U. (SVA)</t>
  </si>
  <si>
    <t>Televisión Autonómica de Aragón, S.A. (TVA)</t>
  </si>
  <si>
    <t>Departamento de Agricultura, Ganadería y Alimentación</t>
  </si>
  <si>
    <t>Departamento de Medio Ambiente y Turismo</t>
  </si>
  <si>
    <t>Administrativo especial</t>
  </si>
  <si>
    <t>Concesión de servicios</t>
  </si>
  <si>
    <t>Concesión de obras</t>
  </si>
  <si>
    <t>Mixto</t>
  </si>
  <si>
    <t>Obras</t>
  </si>
  <si>
    <t>Patrimonial</t>
  </si>
  <si>
    <t>Privado</t>
  </si>
  <si>
    <t>Servicios</t>
  </si>
  <si>
    <t>Suministros</t>
  </si>
  <si>
    <t>Sectores excluidos</t>
  </si>
  <si>
    <t>OTROS</t>
  </si>
  <si>
    <t>PARTICIPACIÓN DE PYME's</t>
  </si>
  <si>
    <t>MEDIDAS SOCIALES</t>
  </si>
  <si>
    <t>DIVISIÓN EN LOTES (SI/NO)</t>
  </si>
  <si>
    <t>SUJETO A REGULACIÓN ARMONIZADA (SI/NO)</t>
  </si>
  <si>
    <t>CONTRATO PLURIANUAL (SI/NO)</t>
  </si>
  <si>
    <t>Abierto</t>
  </si>
  <si>
    <t>Abierto simplificado</t>
  </si>
  <si>
    <t>Abierto simplificado abreviado</t>
  </si>
  <si>
    <t>Acuerdo Marco</t>
  </si>
  <si>
    <t>Asociación para la innovación</t>
  </si>
  <si>
    <t>Concurso de proyectos</t>
  </si>
  <si>
    <t>Derivado de asociación para la innovación</t>
  </si>
  <si>
    <t>Diálogo competitivo</t>
  </si>
  <si>
    <t>Licitación con negociación</t>
  </si>
  <si>
    <t>Negociado sin publicidad</t>
  </si>
  <si>
    <t>Restringido</t>
  </si>
  <si>
    <t>Sistema Dinámico de Adquisición</t>
  </si>
  <si>
    <t>Departamento de Hacienda, Interior y Administración Pública</t>
  </si>
  <si>
    <t>IMPORTE RESERVADO EN ANUALIDAD 2026 (IVA EXCLUIDO)</t>
  </si>
  <si>
    <t>PROGRAMA ECONÓMICO</t>
  </si>
  <si>
    <t>CPV</t>
  </si>
  <si>
    <t>Procedimientos adjudicación posibles PLAN ANUAL</t>
  </si>
  <si>
    <t>SI</t>
  </si>
  <si>
    <t>NO</t>
  </si>
  <si>
    <t>Servicio Aragonés de Salud (SALUD) - 061</t>
  </si>
  <si>
    <t>Servicio Aragonés de Salud (SALUD) - CGIPC</t>
  </si>
  <si>
    <t>Servicio Aragonés de Salud (SALUD) - Sector Alcañiz</t>
  </si>
  <si>
    <t>Servicio Aragonés de Salud (SALUD) - Sector Barbastro</t>
  </si>
  <si>
    <t>Servicio Aragonés de Salud (SALUD) - Sector Calatayud</t>
  </si>
  <si>
    <t>Servicio Aragonés de Salud (SALUD) - Sector Huesca</t>
  </si>
  <si>
    <t>Servicio Aragonés de Salud (SALUD) - Sector Teruel</t>
  </si>
  <si>
    <t>Servicio Aragonés de Salud (SALUD) - Sector Zaragoza I</t>
  </si>
  <si>
    <t>Servicio Aragonés de Salud (SALUD) - Sector Zaragoza II</t>
  </si>
  <si>
    <t>Servicio Aragonés de Salud (SALUD) - Sector Zaragoza III</t>
  </si>
  <si>
    <t>Servicio Aragonés de Salud (SALUD) - Servicios Centrales</t>
  </si>
  <si>
    <t>PREVISIÓN DE CONTRATACIÓN PARA EL AÑO 2026</t>
  </si>
  <si>
    <t>IMPORTE RESERVADO EN ANUALIDAD 2027 (IVA EXCLUIDO)</t>
  </si>
  <si>
    <t>CUÁLES</t>
  </si>
  <si>
    <t>MEDIDAS DE CARÁCTER  MEDIOAMBIENTAL</t>
  </si>
  <si>
    <t>MEDIDAS DE INNOVACIÓN</t>
  </si>
  <si>
    <t>EMPRESA INSERCIÓN</t>
  </si>
  <si>
    <t>CENTRO ESPECIAL EMPLEO</t>
  </si>
  <si>
    <t>PREVISTA PRÓRROGA (SI/NO)</t>
  </si>
  <si>
    <t>PLAZO DE PRÓRROGA PREVISTO</t>
  </si>
  <si>
    <t>Departamento de Desregulación, Bienestar Social y Familia</t>
  </si>
  <si>
    <t>Departamento de Presidencia, Justicia y Cultura</t>
  </si>
  <si>
    <t xml:space="preserve">Departamento de Vivienda, Fomento, Logística y Cohesión Territorial </t>
  </si>
  <si>
    <t>Departamento de Economía, Competitividad y Empleo</t>
  </si>
  <si>
    <t>Departamento de Educación, Ciencia y Universidades</t>
  </si>
  <si>
    <t>“PÓLIZAS DE SEGUROS DE DAÑOS PARA EXPO ZARAGOZA EMPRESARIAL Y LAS COMUNIDADES DE PROPIETARIOS DEL COMPLEJO INMOBILIARIO ZENTRO_EXPO”</t>
  </si>
  <si>
    <t>66515000
66516000-0</t>
  </si>
  <si>
    <t>“SEGURO DE ACCIDENTES COLECTIVO PARA LOS EMPLEADOS DE EXPO ZARAGOZA EMPRESARIAL, S.A.”</t>
  </si>
  <si>
    <t>66512100-3</t>
  </si>
  <si>
    <t>“PRESTACIÓN DEL SERVICIO DE GESTIÓN DE SINIESTROS, ASESORAMIENTO Y MEDIACIÓN EN LOS CONTRATOS DE SEGUROS DE EXPO ZARAGOZA EMPRESARIAL Y LAS COMUNIDADES DE PROPIETARIOS DEL COMPLEJO INMOBILIARIO ZENTRO_EXPO”</t>
  </si>
  <si>
    <t>2 años</t>
  </si>
  <si>
    <t>1+1 años</t>
  </si>
  <si>
    <t>El servicio sólo pueden prestarlo Compañías aseguradoras</t>
  </si>
  <si>
    <t>Expo Zaragoza Empresarial, S.A.
Comunidades de Propietarios</t>
  </si>
  <si>
    <t>66519310-7
66518100-5</t>
  </si>
  <si>
    <t>1 año</t>
  </si>
  <si>
    <t>“SERVICIO DE TASACIÓN DE LOS ACTIVOS INMOBILIARIOS”</t>
  </si>
  <si>
    <t>6-8 semanas</t>
  </si>
  <si>
    <t>"IMPLANTACIÓN DE NAVISION BUSINESS CENTRAL"</t>
  </si>
  <si>
    <t>4 meses</t>
  </si>
  <si>
    <t>70100000
79411000
79200000-6</t>
  </si>
  <si>
    <t>72212443
48443000</t>
  </si>
  <si>
    <t>Importe del contrato y complejidades técnicas adecuadas para una Pyme</t>
  </si>
  <si>
    <t>“MIGRACION DE CENTRAL DE INCENDIOS EN EDIFICIO CIUDAD DE LA JUSTICIA DE ZARAGOZA”</t>
  </si>
  <si>
    <t>45300000-0
72212421-6</t>
  </si>
  <si>
    <t>6 meses</t>
  </si>
  <si>
    <t>“REPINTADO DE VIARIOS Y SEÑALIZACION HORIZONTAL DEL APARCAMIENTO DEL COMPLEJO INMOBILIARIO ZENTRO_EXPO” FASE 1</t>
  </si>
  <si>
    <t>45233270-2
45442180-2</t>
  </si>
  <si>
    <t>12 semanas</t>
  </si>
  <si>
    <t>Comunidad de Propietarios</t>
  </si>
  <si>
    <t>“MANTENIMIENTO DE LOS ASCENSORES DEL COMPLEJO INMOBILIARIO Y DE EXPO ZARAGOZA EMPRESARIAL”</t>
  </si>
  <si>
    <t>Expo Zaragoza Empresarial, S.A. y Comunidad de Propietarios</t>
  </si>
  <si>
    <t>Medios técnicos y organización</t>
  </si>
  <si>
    <t>“LIMPIEZA DE LOS ELEMENTOS COMUNES DEL COMPLEJO INMOBILIARIO EXPO ZARAGOZA EMPRESARIAL”</t>
  </si>
  <si>
    <t>Poca complejidad técnica y medios materiales contenidos</t>
  </si>
  <si>
    <t>“SUMINISTRO, INSTALACIÓN Y CONFIGURACIÓN DE NUEVO SISTEMA INFORMÁTICO DE EXPO ZARAGOZA EMPRESARIAL”</t>
  </si>
  <si>
    <t>48800000-6
48960000-5</t>
  </si>
  <si>
    <t>3 meses</t>
  </si>
  <si>
    <t>“REVISIÓN EXTERIOR DE FACHADA Y CANALES DEL PABELLÓN PUENTE”</t>
  </si>
  <si>
    <t>50000000-5</t>
  </si>
  <si>
    <t>“REPINTADO DE VIARIOS Y SEÑALIZACION HORIZONTAL DEL APARCAMIENTO DEL COMPLEJO INMOBILIARIO ZENTRO_EXPO” FASE 2</t>
  </si>
  <si>
    <t>2 meses</t>
  </si>
  <si>
    <t>“MEJORAS EN EL EQUIPO DE BOMBEO EN ACUARIO FLUVIAL DE ZARAGOZA”</t>
  </si>
  <si>
    <t>42122000-0</t>
  </si>
  <si>
    <t>5 meses</t>
  </si>
  <si>
    <t>“SUSTITUCION DE CINTAS STM EN LOS ASCENSORES DE CIUDAD DE LA JUSTICIA FASE II”</t>
  </si>
  <si>
    <t>42419510-4 
42416100-6
45313100-5    
50750000-7</t>
  </si>
  <si>
    <t>"RECONVERSION DEL EDIFICIO EBRO 3 PARA CENTRO DE PRODUCCIÓN DE LA CORPORACIÓN ARAGONESA DE RADIO Y TELEVISIÓN"</t>
  </si>
  <si>
    <t>24 meses</t>
  </si>
  <si>
    <t>"ILUMINACIÓN DE LA TORRE DEL AGUA"</t>
  </si>
  <si>
    <t>10 meses</t>
  </si>
  <si>
    <t>“OBRAS PARA LA REHABILITACIÓN DE LA JARDINERA Nº2 DEL APARCAMIENTO EXPO”</t>
  </si>
  <si>
    <t>3 semanas</t>
  </si>
  <si>
    <t>“OBRAS PARA LA REHABILITACIÓN DE LA JARDINERA Nº1 DEL APARCAMIENTO EXPO”</t>
  </si>
  <si>
    <t>45200000-9</t>
  </si>
  <si>
    <t>“AMPLIACIÓN DE LA INSTALACIÓN PARA REFUERZO DE CLIMATIZACIÓN EN POD 2 Y 4 DEL PABELLÓN PUENTE”</t>
  </si>
  <si>
    <t>42512000-8</t>
  </si>
  <si>
    <t>10 semanas</t>
  </si>
  <si>
    <t>"IMPERMEABILIZACIÓN DE CUBIERTA DEL RECINTO DE INSTALACIONES DEL EDIFICIO 5A DEL PARQUE EMPRESARIAL DINAMIZA"</t>
  </si>
  <si>
    <t>45261420-4</t>
  </si>
  <si>
    <t>“OBRAS PARA LA IMPERMEABILIZACIÓN DE LA CUBIERTA NO TRANSITABLE EN PLANTA CUARTA DEL ACUARIO FLUVIAL”</t>
  </si>
  <si>
    <t>50750000-7</t>
  </si>
  <si>
    <t>90910000-9</t>
  </si>
  <si>
    <t>Estrategia Papel Cero</t>
  </si>
  <si>
    <t>Recogida selectiva de residuos</t>
  </si>
  <si>
    <t>Acreditar el cumplimiento de los pagos a las empresas subcontratistas o suministradoras</t>
  </si>
  <si>
    <t>Utilización de productos ecológicos
Recogida selectiva de residuos
Estrategia Papel Cero</t>
  </si>
  <si>
    <t>Estrategia Papel Cero
Gestión de residuos</t>
  </si>
  <si>
    <t>Gestión de residuos tóxicos</t>
  </si>
  <si>
    <t>Empleo de medios de elevación mecánicos y/o de traslado horizontal eléctricos</t>
  </si>
  <si>
    <t>45210000-2</t>
  </si>
  <si>
    <t>Tecnología LED
Medidas de eficiencia energética</t>
  </si>
  <si>
    <t>Empleo de medios de elevación mecánicos y/o de traslado horizontal eléctricos.
Materiales ecológicos</t>
  </si>
  <si>
    <t>Complejidad técnica</t>
  </si>
  <si>
    <t>"PINTADO DE LAS ESCALERAS EXTERIORES DE EMERGENCIA DEL ACUARIO FLUVIAL"</t>
  </si>
  <si>
    <t>34928470-3</t>
  </si>
  <si>
    <t>Empleo de medios de elevación mecánicos y/o de traslado horizontal eléctricos.
Materiales ecológicos y sostenibles</t>
  </si>
  <si>
    <t>MEJORA DE LA IMAGEN Y SEÑALÉTICA DEL PARQUE EMPRESARIAL Y EL APARCAMIENTO Y HOMOGENEIZACIÓN DE LA ZONA DE RESTAURACIÓN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</si>
</sst>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" xfId="0" applyFont="1" applyBorder="1"/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0" fillId="0" borderId="33" xfId="0" applyBorder="1"/>
    <xf numFmtId="0" fontId="0" fillId="0" borderId="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4" fontId="0" fillId="0" borderId="8" xfId="0" applyNumberFormat="1" applyBorder="1" applyAlignment="1">
      <alignment vertical="center" wrapText="1"/>
    </xf>
    <xf numFmtId="4" fontId="0" fillId="0" borderId="16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horizontal="justify" vertical="center" wrapText="1"/>
    </xf>
    <xf numFmtId="14" fontId="0" fillId="0" borderId="8" xfId="0" applyNumberFormat="1" applyBorder="1" applyAlignment="1">
      <alignment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2" xfId="0" applyBorder="1" applyAlignment="1">
      <alignment horizontal="justify" vertical="center" wrapText="1"/>
    </xf>
    <xf numFmtId="0" fontId="0" fillId="0" borderId="15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8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3" fillId="0" borderId="3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0" fillId="0" borderId="21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4" xfId="0" applyBorder="1" applyAlignment="1">
      <alignment horizontal="justify" vertical="center" wrapText="1"/>
    </xf>
    <xf numFmtId="0" fontId="0" fillId="0" borderId="35" xfId="0" applyBorder="1" applyAlignment="1">
      <alignment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justify" vertical="center" wrapText="1"/>
    </xf>
    <xf numFmtId="0" fontId="0" fillId="0" borderId="32" xfId="0" applyBorder="1" applyAlignment="1">
      <alignment horizontal="justify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4" fontId="0" fillId="0" borderId="24" xfId="0" applyNumberFormat="1" applyBorder="1" applyAlignment="1">
      <alignment vertical="center" wrapText="1"/>
    </xf>
    <xf numFmtId="4" fontId="0" fillId="0" borderId="24" xfId="0" applyNumberFormat="1" applyBorder="1" applyAlignment="1">
      <alignment horizontal="center" vertical="center" wrapText="1"/>
    </xf>
    <xf numFmtId="14" fontId="0" fillId="0" borderId="24" xfId="0" applyNumberFormat="1" applyBorder="1" applyAlignment="1">
      <alignment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6" xfId="0" applyBorder="1" applyAlignment="1">
      <alignment horizontal="justify" vertical="center" wrapText="1"/>
    </xf>
    <xf numFmtId="4" fontId="0" fillId="0" borderId="25" xfId="0" applyNumberFormat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7"/>
  <sheetViews>
    <sheetView tabSelected="1" workbookViewId="0">
      <pane ySplit="4" topLeftCell="A5" activePane="bottomLeft" state="frozen"/>
      <selection activeCell="B1" sqref="B1"/>
      <selection pane="bottomLeft" sqref="A1:AI27"/>
    </sheetView>
  </sheetViews>
  <sheetFormatPr baseColWidth="10" defaultRowHeight="15" x14ac:dyDescent="0.25"/>
  <cols>
    <col min="1" max="1" width="29.85546875" customWidth="1"/>
    <col min="2" max="2" width="28.42578125" customWidth="1"/>
    <col min="3" max="3" width="32.28515625" customWidth="1"/>
    <col min="4" max="4" width="21.7109375" customWidth="1"/>
    <col min="5" max="5" width="7.140625" customWidth="1"/>
    <col min="6" max="6" width="20.140625" customWidth="1"/>
    <col min="7" max="7" width="8.5703125" customWidth="1"/>
    <col min="8" max="8" width="22" customWidth="1"/>
    <col min="9" max="9" width="8.28515625" customWidth="1"/>
    <col min="10" max="10" width="23.7109375" customWidth="1"/>
    <col min="11" max="11" width="7.7109375" customWidth="1"/>
    <col min="12" max="12" width="22.140625" customWidth="1"/>
    <col min="13" max="13" width="9.42578125" customWidth="1"/>
    <col min="14" max="14" width="21.28515625" customWidth="1"/>
    <col min="15" max="15" width="18.7109375" bestFit="1" customWidth="1"/>
    <col min="16" max="16" width="14.85546875" customWidth="1"/>
    <col min="17" max="17" width="12.7109375" customWidth="1"/>
    <col min="18" max="18" width="16.5703125" customWidth="1"/>
    <col min="19" max="19" width="15.5703125" customWidth="1"/>
    <col min="20" max="20" width="14.28515625" customWidth="1"/>
    <col min="21" max="21" width="15.5703125" customWidth="1"/>
    <col min="22" max="22" width="21.42578125" customWidth="1"/>
    <col min="23" max="23" width="10.7109375" customWidth="1"/>
    <col min="24" max="24" width="16.5703125" bestFit="1" customWidth="1"/>
    <col min="25" max="25" width="16.42578125" customWidth="1"/>
    <col min="26" max="27" width="15.140625" customWidth="1"/>
    <col min="28" max="28" width="19.85546875" customWidth="1"/>
    <col min="29" max="29" width="26" bestFit="1" customWidth="1"/>
    <col min="30" max="30" width="7.7109375" customWidth="1"/>
    <col min="31" max="31" width="39.85546875" customWidth="1"/>
    <col min="32" max="32" width="6.85546875" customWidth="1"/>
    <col min="33" max="34" width="21.85546875" customWidth="1"/>
    <col min="35" max="35" width="15.140625" customWidth="1"/>
  </cols>
  <sheetData>
    <row r="1" spans="1:35" ht="36.75" customHeight="1" thickBot="1" x14ac:dyDescent="0.3">
      <c r="A1" s="89" t="s">
        <v>137</v>
      </c>
      <c r="B1" s="90"/>
      <c r="C1" s="90"/>
      <c r="D1" s="46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8"/>
    </row>
    <row r="2" spans="1:35" ht="34.5" customHeight="1" thickBot="1" x14ac:dyDescent="0.3">
      <c r="A2" s="49"/>
      <c r="B2" s="50"/>
      <c r="C2" s="51"/>
      <c r="D2" s="51"/>
      <c r="E2" s="70" t="s">
        <v>13</v>
      </c>
      <c r="F2" s="71"/>
      <c r="G2" s="73"/>
      <c r="H2" s="73"/>
      <c r="I2" s="73"/>
      <c r="J2" s="73"/>
      <c r="K2" s="73"/>
      <c r="L2" s="73"/>
      <c r="M2" s="73"/>
      <c r="N2" s="74"/>
      <c r="O2" s="51"/>
      <c r="AD2" s="70" t="s">
        <v>17</v>
      </c>
      <c r="AE2" s="72"/>
      <c r="AF2" s="70" t="s">
        <v>16</v>
      </c>
      <c r="AG2" s="71"/>
      <c r="AH2" s="71"/>
      <c r="AI2" s="72"/>
    </row>
    <row r="3" spans="1:35" s="2" customFormat="1" ht="60.75" customHeight="1" x14ac:dyDescent="0.25">
      <c r="A3" s="85" t="s">
        <v>0</v>
      </c>
      <c r="B3" s="81" t="s">
        <v>121</v>
      </c>
      <c r="C3" s="81" t="s">
        <v>1</v>
      </c>
      <c r="D3" s="87" t="s">
        <v>122</v>
      </c>
      <c r="E3" s="75" t="s">
        <v>103</v>
      </c>
      <c r="F3" s="76"/>
      <c r="G3" s="77" t="s">
        <v>140</v>
      </c>
      <c r="H3" s="78"/>
      <c r="I3" s="79" t="s">
        <v>141</v>
      </c>
      <c r="J3" s="80"/>
      <c r="K3" s="79" t="s">
        <v>102</v>
      </c>
      <c r="L3" s="80"/>
      <c r="M3" s="79" t="s">
        <v>101</v>
      </c>
      <c r="N3" s="80"/>
      <c r="O3" s="81" t="s">
        <v>2</v>
      </c>
      <c r="P3" s="81" t="s">
        <v>105</v>
      </c>
      <c r="Q3" s="87" t="s">
        <v>106</v>
      </c>
      <c r="R3" s="81" t="s">
        <v>8</v>
      </c>
      <c r="S3" s="81" t="s">
        <v>7</v>
      </c>
      <c r="T3" s="81" t="s">
        <v>9</v>
      </c>
      <c r="U3" s="83" t="s">
        <v>144</v>
      </c>
      <c r="V3" s="81" t="s">
        <v>3</v>
      </c>
      <c r="W3" s="81" t="s">
        <v>104</v>
      </c>
      <c r="X3" s="81" t="s">
        <v>12</v>
      </c>
      <c r="Y3" s="81" t="s">
        <v>4</v>
      </c>
      <c r="Z3" s="81" t="s">
        <v>5</v>
      </c>
      <c r="AA3" s="83" t="s">
        <v>145</v>
      </c>
      <c r="AB3" s="81" t="s">
        <v>15</v>
      </c>
      <c r="AC3" s="78" t="s">
        <v>6</v>
      </c>
      <c r="AD3" s="85" t="s">
        <v>10</v>
      </c>
      <c r="AE3" s="91" t="s">
        <v>11</v>
      </c>
      <c r="AF3" s="85" t="s">
        <v>10</v>
      </c>
      <c r="AG3" s="81" t="s">
        <v>120</v>
      </c>
      <c r="AH3" s="81" t="s">
        <v>138</v>
      </c>
      <c r="AI3" s="91" t="s">
        <v>14</v>
      </c>
    </row>
    <row r="4" spans="1:35" ht="15.75" thickBot="1" x14ac:dyDescent="0.3">
      <c r="A4" s="86"/>
      <c r="B4" s="82"/>
      <c r="C4" s="82"/>
      <c r="D4" s="88"/>
      <c r="E4" s="23" t="s">
        <v>10</v>
      </c>
      <c r="F4" s="24" t="s">
        <v>139</v>
      </c>
      <c r="G4" s="23" t="s">
        <v>10</v>
      </c>
      <c r="H4" s="24" t="s">
        <v>139</v>
      </c>
      <c r="I4" s="23" t="s">
        <v>10</v>
      </c>
      <c r="J4" s="24" t="s">
        <v>139</v>
      </c>
      <c r="K4" s="25" t="s">
        <v>10</v>
      </c>
      <c r="L4" s="26" t="s">
        <v>139</v>
      </c>
      <c r="M4" s="27" t="s">
        <v>10</v>
      </c>
      <c r="N4" s="27" t="s">
        <v>139</v>
      </c>
      <c r="O4" s="82"/>
      <c r="P4" s="82"/>
      <c r="Q4" s="88"/>
      <c r="R4" s="82"/>
      <c r="S4" s="82"/>
      <c r="T4" s="82"/>
      <c r="U4" s="84"/>
      <c r="V4" s="82"/>
      <c r="W4" s="82"/>
      <c r="X4" s="82"/>
      <c r="Y4" s="82"/>
      <c r="Z4" s="82"/>
      <c r="AA4" s="84"/>
      <c r="AB4" s="82"/>
      <c r="AC4" s="93"/>
      <c r="AD4" s="86"/>
      <c r="AE4" s="92"/>
      <c r="AF4" s="86"/>
      <c r="AG4" s="82"/>
      <c r="AH4" s="82"/>
      <c r="AI4" s="92"/>
    </row>
    <row r="5" spans="1:35" s="35" customFormat="1" ht="90" x14ac:dyDescent="0.25">
      <c r="A5" s="52" t="s">
        <v>41</v>
      </c>
      <c r="B5" s="29" t="s">
        <v>41</v>
      </c>
      <c r="C5" s="36" t="s">
        <v>151</v>
      </c>
      <c r="D5" s="30" t="s">
        <v>152</v>
      </c>
      <c r="E5" s="38" t="s">
        <v>125</v>
      </c>
      <c r="F5" s="43"/>
      <c r="G5" s="38" t="s">
        <v>124</v>
      </c>
      <c r="H5" s="44" t="s">
        <v>209</v>
      </c>
      <c r="I5" s="38" t="s">
        <v>125</v>
      </c>
      <c r="J5" s="44"/>
      <c r="K5" s="38" t="s">
        <v>125</v>
      </c>
      <c r="L5" s="43"/>
      <c r="M5" s="39" t="s">
        <v>125</v>
      </c>
      <c r="N5" s="43"/>
      <c r="O5" s="32" t="s">
        <v>98</v>
      </c>
      <c r="P5" s="40" t="s">
        <v>124</v>
      </c>
      <c r="Q5" s="40" t="s">
        <v>124</v>
      </c>
      <c r="R5" s="33">
        <v>600000</v>
      </c>
      <c r="S5" s="33">
        <v>600000</v>
      </c>
      <c r="T5" s="33">
        <v>600000</v>
      </c>
      <c r="U5" s="41" t="s">
        <v>125</v>
      </c>
      <c r="V5" s="29" t="s">
        <v>107</v>
      </c>
      <c r="W5" s="40" t="s">
        <v>125</v>
      </c>
      <c r="X5" s="37">
        <v>46042</v>
      </c>
      <c r="Y5" s="37">
        <v>46143</v>
      </c>
      <c r="Z5" s="29" t="s">
        <v>156</v>
      </c>
      <c r="AA5" s="42" t="s">
        <v>125</v>
      </c>
      <c r="AB5" s="45" t="s">
        <v>159</v>
      </c>
      <c r="AC5" s="42" t="s">
        <v>125</v>
      </c>
      <c r="AD5" s="38" t="s">
        <v>125</v>
      </c>
      <c r="AE5" s="36" t="s">
        <v>158</v>
      </c>
      <c r="AF5" s="38" t="s">
        <v>125</v>
      </c>
      <c r="AG5" s="33"/>
      <c r="AH5" s="34"/>
      <c r="AI5" s="31"/>
    </row>
    <row r="6" spans="1:35" s="35" customFormat="1" ht="60" x14ac:dyDescent="0.25">
      <c r="A6" s="52" t="s">
        <v>41</v>
      </c>
      <c r="B6" s="29" t="s">
        <v>41</v>
      </c>
      <c r="C6" s="36" t="s">
        <v>153</v>
      </c>
      <c r="D6" s="30" t="s">
        <v>154</v>
      </c>
      <c r="E6" s="38" t="s">
        <v>125</v>
      </c>
      <c r="F6" s="43"/>
      <c r="G6" s="38" t="s">
        <v>124</v>
      </c>
      <c r="H6" s="44" t="s">
        <v>209</v>
      </c>
      <c r="I6" s="38" t="s">
        <v>125</v>
      </c>
      <c r="J6" s="44"/>
      <c r="K6" s="38" t="s">
        <v>125</v>
      </c>
      <c r="L6" s="43"/>
      <c r="M6" s="39" t="s">
        <v>125</v>
      </c>
      <c r="N6" s="43"/>
      <c r="O6" s="32" t="s">
        <v>98</v>
      </c>
      <c r="P6" s="40" t="s">
        <v>125</v>
      </c>
      <c r="Q6" s="40" t="s">
        <v>124</v>
      </c>
      <c r="R6" s="33">
        <v>9843</v>
      </c>
      <c r="S6" s="33">
        <f>R6</f>
        <v>9843</v>
      </c>
      <c r="T6" s="33">
        <v>19686</v>
      </c>
      <c r="U6" s="41" t="s">
        <v>124</v>
      </c>
      <c r="V6" s="29" t="s">
        <v>109</v>
      </c>
      <c r="W6" s="40" t="s">
        <v>125</v>
      </c>
      <c r="X6" s="37">
        <v>46036</v>
      </c>
      <c r="Y6" s="37">
        <v>46095</v>
      </c>
      <c r="Z6" s="29" t="s">
        <v>156</v>
      </c>
      <c r="AA6" s="42" t="s">
        <v>157</v>
      </c>
      <c r="AB6" s="45" t="s">
        <v>41</v>
      </c>
      <c r="AC6" s="42" t="s">
        <v>125</v>
      </c>
      <c r="AD6" s="38" t="s">
        <v>125</v>
      </c>
      <c r="AE6" s="36" t="s">
        <v>158</v>
      </c>
      <c r="AF6" s="38" t="s">
        <v>125</v>
      </c>
      <c r="AG6" s="33"/>
      <c r="AH6" s="34"/>
      <c r="AI6" s="31"/>
    </row>
    <row r="7" spans="1:35" s="35" customFormat="1" ht="120" x14ac:dyDescent="0.25">
      <c r="A7" s="52" t="s">
        <v>41</v>
      </c>
      <c r="B7" s="29" t="s">
        <v>41</v>
      </c>
      <c r="C7" s="36" t="s">
        <v>155</v>
      </c>
      <c r="D7" s="30" t="s">
        <v>160</v>
      </c>
      <c r="E7" s="38" t="s">
        <v>125</v>
      </c>
      <c r="F7" s="43"/>
      <c r="G7" s="38" t="s">
        <v>124</v>
      </c>
      <c r="H7" s="44" t="s">
        <v>209</v>
      </c>
      <c r="I7" s="38" t="s">
        <v>125</v>
      </c>
      <c r="J7" s="44"/>
      <c r="K7" s="38" t="s">
        <v>125</v>
      </c>
      <c r="L7" s="43"/>
      <c r="M7" s="39" t="s">
        <v>125</v>
      </c>
      <c r="N7" s="43"/>
      <c r="O7" s="32" t="s">
        <v>98</v>
      </c>
      <c r="P7" s="40" t="s">
        <v>125</v>
      </c>
      <c r="Q7" s="40" t="s">
        <v>124</v>
      </c>
      <c r="R7" s="33">
        <v>30000</v>
      </c>
      <c r="S7" s="33">
        <f>R7</f>
        <v>30000</v>
      </c>
      <c r="T7" s="33">
        <v>45000</v>
      </c>
      <c r="U7" s="41" t="s">
        <v>124</v>
      </c>
      <c r="V7" s="29" t="s">
        <v>107</v>
      </c>
      <c r="W7" s="40" t="s">
        <v>125</v>
      </c>
      <c r="X7" s="37">
        <v>46285</v>
      </c>
      <c r="Y7" s="37">
        <v>46388</v>
      </c>
      <c r="Z7" s="29" t="s">
        <v>156</v>
      </c>
      <c r="AA7" s="42" t="s">
        <v>161</v>
      </c>
      <c r="AB7" s="45" t="s">
        <v>159</v>
      </c>
      <c r="AC7" s="42" t="s">
        <v>125</v>
      </c>
      <c r="AD7" s="38" t="s">
        <v>124</v>
      </c>
      <c r="AE7" s="36" t="s">
        <v>168</v>
      </c>
      <c r="AF7" s="38" t="s">
        <v>125</v>
      </c>
      <c r="AG7" s="33"/>
      <c r="AH7" s="34"/>
      <c r="AI7" s="31"/>
    </row>
    <row r="8" spans="1:35" s="35" customFormat="1" ht="60" x14ac:dyDescent="0.25">
      <c r="A8" s="52" t="s">
        <v>41</v>
      </c>
      <c r="B8" s="29" t="s">
        <v>41</v>
      </c>
      <c r="C8" s="36" t="s">
        <v>162</v>
      </c>
      <c r="D8" s="30" t="s">
        <v>166</v>
      </c>
      <c r="E8" s="38" t="s">
        <v>125</v>
      </c>
      <c r="F8" s="43"/>
      <c r="G8" s="38" t="s">
        <v>124</v>
      </c>
      <c r="H8" s="44" t="s">
        <v>209</v>
      </c>
      <c r="I8" s="38" t="s">
        <v>125</v>
      </c>
      <c r="J8" s="44"/>
      <c r="K8" s="38" t="s">
        <v>124</v>
      </c>
      <c r="L8" s="43" t="s">
        <v>168</v>
      </c>
      <c r="M8" s="39" t="s">
        <v>125</v>
      </c>
      <c r="N8" s="43"/>
      <c r="O8" s="32" t="s">
        <v>98</v>
      </c>
      <c r="P8" s="40" t="s">
        <v>125</v>
      </c>
      <c r="Q8" s="40" t="s">
        <v>125</v>
      </c>
      <c r="R8" s="33">
        <v>8500</v>
      </c>
      <c r="S8" s="33">
        <v>10285</v>
      </c>
      <c r="T8" s="33">
        <v>25500</v>
      </c>
      <c r="U8" s="41" t="s">
        <v>124</v>
      </c>
      <c r="V8" s="29" t="s">
        <v>107</v>
      </c>
      <c r="W8" s="40" t="s">
        <v>125</v>
      </c>
      <c r="X8" s="37">
        <v>46280</v>
      </c>
      <c r="Y8" s="37">
        <v>46327</v>
      </c>
      <c r="Z8" s="29" t="s">
        <v>163</v>
      </c>
      <c r="AA8" s="42" t="s">
        <v>157</v>
      </c>
      <c r="AB8" s="45" t="s">
        <v>41</v>
      </c>
      <c r="AC8" s="42" t="s">
        <v>125</v>
      </c>
      <c r="AD8" s="38" t="s">
        <v>124</v>
      </c>
      <c r="AE8" s="36" t="s">
        <v>168</v>
      </c>
      <c r="AF8" s="38" t="s">
        <v>125</v>
      </c>
      <c r="AG8" s="33"/>
      <c r="AH8" s="34"/>
      <c r="AI8" s="31"/>
    </row>
    <row r="9" spans="1:35" s="35" customFormat="1" ht="60" x14ac:dyDescent="0.25">
      <c r="A9" s="52" t="s">
        <v>41</v>
      </c>
      <c r="B9" s="29" t="s">
        <v>41</v>
      </c>
      <c r="C9" s="36" t="s">
        <v>164</v>
      </c>
      <c r="D9" s="30" t="s">
        <v>167</v>
      </c>
      <c r="E9" s="38" t="s">
        <v>125</v>
      </c>
      <c r="F9" s="43"/>
      <c r="G9" s="38" t="s">
        <v>124</v>
      </c>
      <c r="H9" s="44" t="s">
        <v>209</v>
      </c>
      <c r="I9" s="38" t="s">
        <v>125</v>
      </c>
      <c r="J9" s="44"/>
      <c r="K9" s="38" t="s">
        <v>124</v>
      </c>
      <c r="L9" s="43" t="s">
        <v>168</v>
      </c>
      <c r="M9" s="39" t="s">
        <v>125</v>
      </c>
      <c r="N9" s="43"/>
      <c r="O9" s="32" t="s">
        <v>98</v>
      </c>
      <c r="P9" s="40" t="s">
        <v>125</v>
      </c>
      <c r="Q9" s="40" t="s">
        <v>125</v>
      </c>
      <c r="R9" s="33">
        <v>60000</v>
      </c>
      <c r="S9" s="33">
        <v>72600</v>
      </c>
      <c r="T9" s="33">
        <v>60000</v>
      </c>
      <c r="U9" s="41" t="s">
        <v>125</v>
      </c>
      <c r="V9" s="29" t="s">
        <v>107</v>
      </c>
      <c r="W9" s="40" t="s">
        <v>125</v>
      </c>
      <c r="X9" s="37">
        <v>46327</v>
      </c>
      <c r="Y9" s="37">
        <v>46388</v>
      </c>
      <c r="Z9" s="29" t="s">
        <v>165</v>
      </c>
      <c r="AA9" s="42" t="s">
        <v>125</v>
      </c>
      <c r="AB9" s="45" t="s">
        <v>41</v>
      </c>
      <c r="AC9" s="42" t="s">
        <v>125</v>
      </c>
      <c r="AD9" s="38" t="s">
        <v>124</v>
      </c>
      <c r="AE9" s="36" t="s">
        <v>168</v>
      </c>
      <c r="AF9" s="38" t="s">
        <v>125</v>
      </c>
      <c r="AG9" s="33"/>
      <c r="AH9" s="34"/>
      <c r="AI9" s="31"/>
    </row>
    <row r="10" spans="1:35" s="35" customFormat="1" ht="75" x14ac:dyDescent="0.25">
      <c r="A10" s="52" t="s">
        <v>41</v>
      </c>
      <c r="B10" s="29" t="s">
        <v>41</v>
      </c>
      <c r="C10" s="36" t="s">
        <v>169</v>
      </c>
      <c r="D10" s="30" t="s">
        <v>170</v>
      </c>
      <c r="E10" s="38" t="s">
        <v>125</v>
      </c>
      <c r="F10" s="43"/>
      <c r="G10" s="38" t="s">
        <v>124</v>
      </c>
      <c r="H10" s="44" t="s">
        <v>210</v>
      </c>
      <c r="I10" s="38" t="s">
        <v>125</v>
      </c>
      <c r="J10" s="44"/>
      <c r="K10" s="38" t="s">
        <v>124</v>
      </c>
      <c r="L10" s="43" t="s">
        <v>168</v>
      </c>
      <c r="M10" s="39" t="s">
        <v>124</v>
      </c>
      <c r="N10" s="43" t="s">
        <v>211</v>
      </c>
      <c r="O10" s="32" t="s">
        <v>99</v>
      </c>
      <c r="P10" s="40" t="s">
        <v>125</v>
      </c>
      <c r="Q10" s="40" t="s">
        <v>125</v>
      </c>
      <c r="R10" s="33">
        <v>90733.96</v>
      </c>
      <c r="S10" s="33">
        <f>R10*1.21</f>
        <v>109788.0916</v>
      </c>
      <c r="T10" s="33">
        <v>90733.96</v>
      </c>
      <c r="U10" s="41" t="s">
        <v>125</v>
      </c>
      <c r="V10" s="29" t="s">
        <v>107</v>
      </c>
      <c r="W10" s="40" t="s">
        <v>125</v>
      </c>
      <c r="X10" s="37">
        <v>46099</v>
      </c>
      <c r="Y10" s="37">
        <v>46157</v>
      </c>
      <c r="Z10" s="29" t="s">
        <v>171</v>
      </c>
      <c r="AA10" s="42" t="s">
        <v>125</v>
      </c>
      <c r="AB10" s="45" t="s">
        <v>41</v>
      </c>
      <c r="AC10" s="42" t="s">
        <v>125</v>
      </c>
      <c r="AD10" s="38" t="s">
        <v>124</v>
      </c>
      <c r="AE10" s="36" t="s">
        <v>168</v>
      </c>
      <c r="AF10" s="38" t="s">
        <v>125</v>
      </c>
      <c r="AG10" s="33"/>
      <c r="AH10" s="34"/>
      <c r="AI10" s="31"/>
    </row>
    <row r="11" spans="1:35" s="35" customFormat="1" ht="75" x14ac:dyDescent="0.25">
      <c r="A11" s="52" t="s">
        <v>41</v>
      </c>
      <c r="B11" s="29" t="s">
        <v>41</v>
      </c>
      <c r="C11" s="36" t="s">
        <v>172</v>
      </c>
      <c r="D11" s="30" t="s">
        <v>173</v>
      </c>
      <c r="E11" s="38" t="s">
        <v>125</v>
      </c>
      <c r="F11" s="43"/>
      <c r="G11" s="38" t="s">
        <v>124</v>
      </c>
      <c r="H11" s="44" t="s">
        <v>210</v>
      </c>
      <c r="I11" s="38" t="s">
        <v>125</v>
      </c>
      <c r="J11" s="44"/>
      <c r="K11" s="38" t="s">
        <v>124</v>
      </c>
      <c r="L11" s="43" t="s">
        <v>168</v>
      </c>
      <c r="M11" s="39" t="s">
        <v>124</v>
      </c>
      <c r="N11" s="43" t="s">
        <v>211</v>
      </c>
      <c r="O11" s="32" t="s">
        <v>95</v>
      </c>
      <c r="P11" s="40" t="s">
        <v>125</v>
      </c>
      <c r="Q11" s="40" t="s">
        <v>125</v>
      </c>
      <c r="R11" s="33">
        <v>90085.96</v>
      </c>
      <c r="S11" s="33">
        <f>R11*1.21</f>
        <v>109004.0116</v>
      </c>
      <c r="T11" s="33">
        <v>97380.96</v>
      </c>
      <c r="U11" s="41" t="s">
        <v>125</v>
      </c>
      <c r="V11" s="29" t="s">
        <v>107</v>
      </c>
      <c r="W11" s="40" t="s">
        <v>125</v>
      </c>
      <c r="X11" s="37">
        <v>46104</v>
      </c>
      <c r="Y11" s="37">
        <v>46157</v>
      </c>
      <c r="Z11" s="29" t="s">
        <v>174</v>
      </c>
      <c r="AA11" s="42" t="s">
        <v>125</v>
      </c>
      <c r="AB11" s="45" t="s">
        <v>175</v>
      </c>
      <c r="AC11" s="42" t="s">
        <v>125</v>
      </c>
      <c r="AD11" s="38" t="s">
        <v>124</v>
      </c>
      <c r="AE11" s="36" t="s">
        <v>168</v>
      </c>
      <c r="AF11" s="38" t="s">
        <v>125</v>
      </c>
      <c r="AG11" s="33"/>
      <c r="AH11" s="34"/>
      <c r="AI11" s="31"/>
    </row>
    <row r="12" spans="1:35" s="35" customFormat="1" ht="60" x14ac:dyDescent="0.25">
      <c r="A12" s="52" t="s">
        <v>41</v>
      </c>
      <c r="B12" s="29" t="s">
        <v>41</v>
      </c>
      <c r="C12" s="36" t="s">
        <v>176</v>
      </c>
      <c r="D12" s="30" t="s">
        <v>207</v>
      </c>
      <c r="E12" s="38" t="s">
        <v>125</v>
      </c>
      <c r="F12" s="43"/>
      <c r="G12" s="38" t="s">
        <v>124</v>
      </c>
      <c r="H12" s="44" t="s">
        <v>209</v>
      </c>
      <c r="I12" s="38" t="s">
        <v>125</v>
      </c>
      <c r="J12" s="44"/>
      <c r="K12" s="38" t="s">
        <v>125</v>
      </c>
      <c r="L12" s="43"/>
      <c r="M12" s="39" t="s">
        <v>125</v>
      </c>
      <c r="N12" s="43"/>
      <c r="O12" s="32" t="s">
        <v>98</v>
      </c>
      <c r="P12" s="40" t="s">
        <v>125</v>
      </c>
      <c r="Q12" s="40" t="s">
        <v>124</v>
      </c>
      <c r="R12" s="33">
        <f>73116*1.3</f>
        <v>95050.8</v>
      </c>
      <c r="S12" s="33">
        <f>R12*1.21</f>
        <v>115011.46799999999</v>
      </c>
      <c r="T12" s="33">
        <f>R12*2</f>
        <v>190101.6</v>
      </c>
      <c r="U12" s="41" t="s">
        <v>124</v>
      </c>
      <c r="V12" s="29" t="s">
        <v>107</v>
      </c>
      <c r="W12" s="40" t="s">
        <v>125</v>
      </c>
      <c r="X12" s="37">
        <v>46204</v>
      </c>
      <c r="Y12" s="37">
        <v>46335</v>
      </c>
      <c r="Z12" s="29" t="s">
        <v>156</v>
      </c>
      <c r="AA12" s="42" t="s">
        <v>124</v>
      </c>
      <c r="AB12" s="45" t="s">
        <v>177</v>
      </c>
      <c r="AC12" s="42" t="s">
        <v>125</v>
      </c>
      <c r="AD12" s="38" t="s">
        <v>125</v>
      </c>
      <c r="AE12" s="36" t="s">
        <v>178</v>
      </c>
      <c r="AF12" s="38" t="s">
        <v>125</v>
      </c>
      <c r="AG12" s="33"/>
      <c r="AH12" s="34"/>
      <c r="AI12" s="31"/>
    </row>
    <row r="13" spans="1:35" s="35" customFormat="1" ht="75" x14ac:dyDescent="0.25">
      <c r="A13" s="52" t="s">
        <v>41</v>
      </c>
      <c r="B13" s="29" t="s">
        <v>41</v>
      </c>
      <c r="C13" s="36" t="s">
        <v>179</v>
      </c>
      <c r="D13" s="30" t="s">
        <v>208</v>
      </c>
      <c r="E13" s="38" t="s">
        <v>125</v>
      </c>
      <c r="F13" s="43"/>
      <c r="G13" s="38" t="s">
        <v>124</v>
      </c>
      <c r="H13" s="44" t="s">
        <v>212</v>
      </c>
      <c r="I13" s="38" t="s">
        <v>125</v>
      </c>
      <c r="J13" s="44"/>
      <c r="K13" s="38" t="s">
        <v>124</v>
      </c>
      <c r="L13" s="43" t="s">
        <v>168</v>
      </c>
      <c r="M13" s="39" t="s">
        <v>125</v>
      </c>
      <c r="N13" s="43"/>
      <c r="O13" s="32" t="s">
        <v>98</v>
      </c>
      <c r="P13" s="40" t="s">
        <v>124</v>
      </c>
      <c r="Q13" s="40" t="s">
        <v>124</v>
      </c>
      <c r="R13" s="33">
        <f>24005*1.15*1.4*24</f>
        <v>927553.2</v>
      </c>
      <c r="S13" s="33">
        <f>R13*1.21</f>
        <v>1122339.372</v>
      </c>
      <c r="T13" s="33">
        <f>R13*2</f>
        <v>1855106.4</v>
      </c>
      <c r="U13" s="41" t="s">
        <v>124</v>
      </c>
      <c r="V13" s="29" t="s">
        <v>107</v>
      </c>
      <c r="W13" s="40" t="s">
        <v>125</v>
      </c>
      <c r="X13" s="37">
        <v>46204</v>
      </c>
      <c r="Y13" s="37">
        <v>46357</v>
      </c>
      <c r="Z13" s="29" t="s">
        <v>156</v>
      </c>
      <c r="AA13" s="42" t="s">
        <v>124</v>
      </c>
      <c r="AB13" s="45" t="s">
        <v>175</v>
      </c>
      <c r="AC13" s="42" t="s">
        <v>125</v>
      </c>
      <c r="AD13" s="38" t="s">
        <v>124</v>
      </c>
      <c r="AE13" s="36" t="s">
        <v>180</v>
      </c>
      <c r="AF13" s="38" t="s">
        <v>125</v>
      </c>
      <c r="AG13" s="33"/>
      <c r="AH13" s="34"/>
      <c r="AI13" s="31"/>
    </row>
    <row r="14" spans="1:35" s="35" customFormat="1" ht="60" x14ac:dyDescent="0.25">
      <c r="A14" s="52" t="s">
        <v>41</v>
      </c>
      <c r="B14" s="29" t="s">
        <v>41</v>
      </c>
      <c r="C14" s="36" t="s">
        <v>181</v>
      </c>
      <c r="D14" s="30" t="s">
        <v>182</v>
      </c>
      <c r="E14" s="38" t="s">
        <v>125</v>
      </c>
      <c r="F14" s="43"/>
      <c r="G14" s="38" t="s">
        <v>124</v>
      </c>
      <c r="H14" s="44" t="s">
        <v>209</v>
      </c>
      <c r="I14" s="38" t="s">
        <v>125</v>
      </c>
      <c r="J14" s="44"/>
      <c r="K14" s="38" t="s">
        <v>124</v>
      </c>
      <c r="L14" s="43" t="s">
        <v>168</v>
      </c>
      <c r="M14" s="39" t="s">
        <v>125</v>
      </c>
      <c r="N14" s="43"/>
      <c r="O14" s="32" t="s">
        <v>99</v>
      </c>
      <c r="P14" s="40" t="s">
        <v>125</v>
      </c>
      <c r="Q14" s="40" t="s">
        <v>125</v>
      </c>
      <c r="R14" s="33">
        <v>135000</v>
      </c>
      <c r="S14" s="33">
        <f>+R14*1.21</f>
        <v>163350</v>
      </c>
      <c r="T14" s="33">
        <f>+S14</f>
        <v>163350</v>
      </c>
      <c r="U14" s="41" t="s">
        <v>125</v>
      </c>
      <c r="V14" s="29" t="s">
        <v>107</v>
      </c>
      <c r="W14" s="40" t="s">
        <v>125</v>
      </c>
      <c r="X14" s="37">
        <v>46204</v>
      </c>
      <c r="Y14" s="37">
        <v>46327</v>
      </c>
      <c r="Z14" s="29" t="s">
        <v>183</v>
      </c>
      <c r="AA14" s="42" t="s">
        <v>125</v>
      </c>
      <c r="AB14" s="45" t="s">
        <v>41</v>
      </c>
      <c r="AC14" s="42" t="s">
        <v>125</v>
      </c>
      <c r="AD14" s="38" t="s">
        <v>124</v>
      </c>
      <c r="AE14" s="36" t="s">
        <v>180</v>
      </c>
      <c r="AF14" s="38" t="s">
        <v>125</v>
      </c>
      <c r="AG14" s="33"/>
      <c r="AH14" s="34"/>
      <c r="AI14" s="31"/>
    </row>
    <row r="15" spans="1:35" s="35" customFormat="1" ht="75" x14ac:dyDescent="0.25">
      <c r="A15" s="52" t="s">
        <v>41</v>
      </c>
      <c r="B15" s="29" t="s">
        <v>41</v>
      </c>
      <c r="C15" s="36" t="s">
        <v>184</v>
      </c>
      <c r="D15" s="30" t="s">
        <v>185</v>
      </c>
      <c r="E15" s="38" t="s">
        <v>125</v>
      </c>
      <c r="F15" s="43"/>
      <c r="G15" s="38" t="s">
        <v>124</v>
      </c>
      <c r="H15" s="44" t="s">
        <v>213</v>
      </c>
      <c r="I15" s="38" t="s">
        <v>125</v>
      </c>
      <c r="J15" s="44"/>
      <c r="K15" s="38" t="s">
        <v>124</v>
      </c>
      <c r="L15" s="43" t="s">
        <v>168</v>
      </c>
      <c r="M15" s="39" t="s">
        <v>124</v>
      </c>
      <c r="N15" s="43" t="s">
        <v>211</v>
      </c>
      <c r="O15" s="32" t="s">
        <v>98</v>
      </c>
      <c r="P15" s="40" t="s">
        <v>125</v>
      </c>
      <c r="Q15" s="40" t="s">
        <v>125</v>
      </c>
      <c r="R15" s="33">
        <v>30000</v>
      </c>
      <c r="S15" s="33">
        <f>+R15*1.21</f>
        <v>36300</v>
      </c>
      <c r="T15" s="33">
        <f>+S15+7000</f>
        <v>43300</v>
      </c>
      <c r="U15" s="41" t="s">
        <v>125</v>
      </c>
      <c r="V15" s="29" t="s">
        <v>107</v>
      </c>
      <c r="W15" s="40" t="s">
        <v>125</v>
      </c>
      <c r="X15" s="37">
        <v>46204</v>
      </c>
      <c r="Y15" s="37">
        <v>46296</v>
      </c>
      <c r="Z15" s="29" t="s">
        <v>161</v>
      </c>
      <c r="AA15" s="42" t="s">
        <v>125</v>
      </c>
      <c r="AB15" s="45" t="s">
        <v>41</v>
      </c>
      <c r="AC15" s="42" t="s">
        <v>125</v>
      </c>
      <c r="AD15" s="38" t="s">
        <v>124</v>
      </c>
      <c r="AE15" s="36" t="s">
        <v>168</v>
      </c>
      <c r="AF15" s="38" t="s">
        <v>125</v>
      </c>
      <c r="AG15" s="33"/>
      <c r="AH15" s="34"/>
      <c r="AI15" s="31"/>
    </row>
    <row r="16" spans="1:35" s="35" customFormat="1" ht="75" x14ac:dyDescent="0.25">
      <c r="A16" s="52" t="s">
        <v>41</v>
      </c>
      <c r="B16" s="29" t="s">
        <v>41</v>
      </c>
      <c r="C16" s="36" t="s">
        <v>186</v>
      </c>
      <c r="D16" s="30" t="s">
        <v>173</v>
      </c>
      <c r="E16" s="38" t="s">
        <v>125</v>
      </c>
      <c r="F16" s="43"/>
      <c r="G16" s="38" t="s">
        <v>124</v>
      </c>
      <c r="H16" s="44" t="s">
        <v>214</v>
      </c>
      <c r="I16" s="38" t="s">
        <v>125</v>
      </c>
      <c r="J16" s="44"/>
      <c r="K16" s="38" t="s">
        <v>124</v>
      </c>
      <c r="L16" s="43" t="s">
        <v>168</v>
      </c>
      <c r="M16" s="39" t="s">
        <v>124</v>
      </c>
      <c r="N16" s="43" t="s">
        <v>211</v>
      </c>
      <c r="O16" s="32" t="s">
        <v>95</v>
      </c>
      <c r="P16" s="40" t="s">
        <v>125</v>
      </c>
      <c r="Q16" s="40" t="s">
        <v>125</v>
      </c>
      <c r="R16" s="33">
        <f>41594.08/1.21</f>
        <v>34375.272727272728</v>
      </c>
      <c r="S16" s="33">
        <f>R16*1.21</f>
        <v>41594.080000000002</v>
      </c>
      <c r="T16" s="33">
        <f>+R16</f>
        <v>34375.272727272728</v>
      </c>
      <c r="U16" s="41" t="s">
        <v>125</v>
      </c>
      <c r="V16" s="29" t="s">
        <v>107</v>
      </c>
      <c r="W16" s="40" t="s">
        <v>125</v>
      </c>
      <c r="X16" s="37">
        <v>46266</v>
      </c>
      <c r="Y16" s="37">
        <v>46357</v>
      </c>
      <c r="Z16" s="29" t="s">
        <v>187</v>
      </c>
      <c r="AA16" s="42" t="s">
        <v>125</v>
      </c>
      <c r="AB16" s="45" t="s">
        <v>175</v>
      </c>
      <c r="AC16" s="42" t="s">
        <v>125</v>
      </c>
      <c r="AD16" s="38" t="s">
        <v>124</v>
      </c>
      <c r="AE16" s="36" t="s">
        <v>168</v>
      </c>
      <c r="AF16" s="38" t="s">
        <v>125</v>
      </c>
      <c r="AG16" s="33"/>
      <c r="AH16" s="34"/>
      <c r="AI16" s="31"/>
    </row>
    <row r="17" spans="1:35" s="35" customFormat="1" ht="75" x14ac:dyDescent="0.25">
      <c r="A17" s="52" t="s">
        <v>41</v>
      </c>
      <c r="B17" s="29" t="s">
        <v>41</v>
      </c>
      <c r="C17" s="36" t="s">
        <v>188</v>
      </c>
      <c r="D17" s="30" t="s">
        <v>189</v>
      </c>
      <c r="E17" s="38" t="s">
        <v>125</v>
      </c>
      <c r="F17" s="43"/>
      <c r="G17" s="38" t="s">
        <v>124</v>
      </c>
      <c r="H17" s="44" t="s">
        <v>213</v>
      </c>
      <c r="I17" s="38" t="s">
        <v>125</v>
      </c>
      <c r="J17" s="44"/>
      <c r="K17" s="38" t="s">
        <v>124</v>
      </c>
      <c r="L17" s="43" t="s">
        <v>168</v>
      </c>
      <c r="M17" s="39" t="s">
        <v>124</v>
      </c>
      <c r="N17" s="43" t="s">
        <v>211</v>
      </c>
      <c r="O17" s="32" t="s">
        <v>99</v>
      </c>
      <c r="P17" s="40" t="s">
        <v>125</v>
      </c>
      <c r="Q17" s="40" t="s">
        <v>125</v>
      </c>
      <c r="R17" s="33">
        <f>70000/1.21</f>
        <v>57851.239669421491</v>
      </c>
      <c r="S17" s="33">
        <f>R17*1.21</f>
        <v>70000</v>
      </c>
      <c r="T17" s="33">
        <v>75000</v>
      </c>
      <c r="U17" s="41" t="s">
        <v>125</v>
      </c>
      <c r="V17" s="29" t="s">
        <v>107</v>
      </c>
      <c r="W17" s="40" t="s">
        <v>125</v>
      </c>
      <c r="X17" s="37">
        <v>46296</v>
      </c>
      <c r="Y17" s="37">
        <v>46357</v>
      </c>
      <c r="Z17" s="29" t="s">
        <v>190</v>
      </c>
      <c r="AA17" s="42" t="s">
        <v>125</v>
      </c>
      <c r="AB17" s="45" t="s">
        <v>41</v>
      </c>
      <c r="AC17" s="42" t="s">
        <v>125</v>
      </c>
      <c r="AD17" s="38" t="s">
        <v>124</v>
      </c>
      <c r="AE17" s="36" t="s">
        <v>168</v>
      </c>
      <c r="AF17" s="38" t="s">
        <v>125</v>
      </c>
      <c r="AG17" s="33"/>
      <c r="AH17" s="34"/>
      <c r="AI17" s="31"/>
    </row>
    <row r="18" spans="1:35" s="35" customFormat="1" ht="75" x14ac:dyDescent="0.25">
      <c r="A18" s="52" t="s">
        <v>41</v>
      </c>
      <c r="B18" s="29" t="s">
        <v>41</v>
      </c>
      <c r="C18" s="36" t="s">
        <v>191</v>
      </c>
      <c r="D18" s="30" t="s">
        <v>192</v>
      </c>
      <c r="E18" s="38" t="s">
        <v>125</v>
      </c>
      <c r="F18" s="43"/>
      <c r="G18" s="38" t="s">
        <v>124</v>
      </c>
      <c r="H18" s="44" t="s">
        <v>213</v>
      </c>
      <c r="I18" s="38" t="s">
        <v>125</v>
      </c>
      <c r="J18" s="44"/>
      <c r="K18" s="38" t="s">
        <v>125</v>
      </c>
      <c r="L18" s="43"/>
      <c r="M18" s="39" t="s">
        <v>124</v>
      </c>
      <c r="N18" s="43" t="s">
        <v>211</v>
      </c>
      <c r="O18" s="32" t="s">
        <v>99</v>
      </c>
      <c r="P18" s="40" t="s">
        <v>125</v>
      </c>
      <c r="Q18" s="40" t="s">
        <v>125</v>
      </c>
      <c r="R18" s="33">
        <v>100858.45</v>
      </c>
      <c r="S18" s="33">
        <v>122038.73</v>
      </c>
      <c r="T18" s="33">
        <f>R18</f>
        <v>100858.45</v>
      </c>
      <c r="U18" s="41" t="s">
        <v>125</v>
      </c>
      <c r="V18" s="29" t="s">
        <v>107</v>
      </c>
      <c r="W18" s="40" t="s">
        <v>125</v>
      </c>
      <c r="X18" s="37">
        <v>46204</v>
      </c>
      <c r="Y18" s="37">
        <v>46335</v>
      </c>
      <c r="Z18" s="29" t="s">
        <v>183</v>
      </c>
      <c r="AA18" s="42" t="s">
        <v>125</v>
      </c>
      <c r="AB18" s="45" t="s">
        <v>41</v>
      </c>
      <c r="AC18" s="42" t="s">
        <v>125</v>
      </c>
      <c r="AD18" s="38" t="s">
        <v>125</v>
      </c>
      <c r="AE18" s="36" t="s">
        <v>178</v>
      </c>
      <c r="AF18" s="38" t="s">
        <v>125</v>
      </c>
      <c r="AG18" s="33"/>
      <c r="AH18" s="34"/>
      <c r="AI18" s="31"/>
    </row>
    <row r="19" spans="1:35" s="35" customFormat="1" ht="75" x14ac:dyDescent="0.25">
      <c r="A19" s="52" t="s">
        <v>41</v>
      </c>
      <c r="B19" s="29" t="s">
        <v>41</v>
      </c>
      <c r="C19" s="36" t="s">
        <v>199</v>
      </c>
      <c r="D19" s="30" t="s">
        <v>200</v>
      </c>
      <c r="E19" s="38" t="s">
        <v>125</v>
      </c>
      <c r="F19" s="43"/>
      <c r="G19" s="38" t="s">
        <v>124</v>
      </c>
      <c r="H19" s="44" t="s">
        <v>215</v>
      </c>
      <c r="I19" s="38" t="s">
        <v>125</v>
      </c>
      <c r="J19" s="44"/>
      <c r="K19" s="38" t="s">
        <v>124</v>
      </c>
      <c r="L19" s="43" t="s">
        <v>168</v>
      </c>
      <c r="M19" s="39" t="s">
        <v>124</v>
      </c>
      <c r="N19" s="43" t="s">
        <v>211</v>
      </c>
      <c r="O19" s="32" t="s">
        <v>95</v>
      </c>
      <c r="P19" s="40" t="s">
        <v>125</v>
      </c>
      <c r="Q19" s="40" t="s">
        <v>125</v>
      </c>
      <c r="R19" s="33">
        <v>43906.52</v>
      </c>
      <c r="S19" s="33">
        <f>R19*1.21</f>
        <v>53126.889199999998</v>
      </c>
      <c r="T19" s="33">
        <v>48969.27</v>
      </c>
      <c r="U19" s="41" t="s">
        <v>125</v>
      </c>
      <c r="V19" s="29" t="s">
        <v>109</v>
      </c>
      <c r="W19" s="40" t="s">
        <v>125</v>
      </c>
      <c r="X19" s="37">
        <v>46072</v>
      </c>
      <c r="Y19" s="37">
        <v>46113</v>
      </c>
      <c r="Z19" s="29" t="s">
        <v>183</v>
      </c>
      <c r="AA19" s="42" t="s">
        <v>125</v>
      </c>
      <c r="AB19" s="45" t="s">
        <v>175</v>
      </c>
      <c r="AC19" s="42" t="s">
        <v>125</v>
      </c>
      <c r="AD19" s="38" t="s">
        <v>124</v>
      </c>
      <c r="AE19" s="36" t="s">
        <v>168</v>
      </c>
      <c r="AF19" s="38" t="s">
        <v>125</v>
      </c>
      <c r="AG19" s="33"/>
      <c r="AH19" s="34"/>
      <c r="AI19" s="31"/>
    </row>
    <row r="20" spans="1:35" s="35" customFormat="1" ht="75" x14ac:dyDescent="0.25">
      <c r="A20" s="52" t="s">
        <v>41</v>
      </c>
      <c r="B20" s="29" t="s">
        <v>41</v>
      </c>
      <c r="C20" s="36" t="s">
        <v>201</v>
      </c>
      <c r="D20" s="30" t="s">
        <v>202</v>
      </c>
      <c r="E20" s="38" t="s">
        <v>125</v>
      </c>
      <c r="F20" s="43"/>
      <c r="G20" s="38" t="s">
        <v>124</v>
      </c>
      <c r="H20" s="44" t="s">
        <v>215</v>
      </c>
      <c r="I20" s="38" t="s">
        <v>125</v>
      </c>
      <c r="J20" s="44"/>
      <c r="K20" s="38" t="s">
        <v>124</v>
      </c>
      <c r="L20" s="43" t="s">
        <v>168</v>
      </c>
      <c r="M20" s="39" t="s">
        <v>124</v>
      </c>
      <c r="N20" s="43" t="s">
        <v>211</v>
      </c>
      <c r="O20" s="32" t="s">
        <v>95</v>
      </c>
      <c r="P20" s="40" t="s">
        <v>125</v>
      </c>
      <c r="Q20" s="40" t="s">
        <v>125</v>
      </c>
      <c r="R20" s="33">
        <v>46528.65</v>
      </c>
      <c r="S20" s="33">
        <f>R20*1.21</f>
        <v>56299.666499999999</v>
      </c>
      <c r="T20" s="33">
        <v>53179.19</v>
      </c>
      <c r="U20" s="41" t="s">
        <v>125</v>
      </c>
      <c r="V20" s="29" t="s">
        <v>109</v>
      </c>
      <c r="W20" s="40" t="s">
        <v>125</v>
      </c>
      <c r="X20" s="37">
        <v>46080</v>
      </c>
      <c r="Y20" s="37">
        <v>46127</v>
      </c>
      <c r="Z20" s="29" t="s">
        <v>203</v>
      </c>
      <c r="AA20" s="42" t="s">
        <v>125</v>
      </c>
      <c r="AB20" s="45" t="s">
        <v>41</v>
      </c>
      <c r="AC20" s="42" t="s">
        <v>125</v>
      </c>
      <c r="AD20" s="38" t="s">
        <v>124</v>
      </c>
      <c r="AE20" s="36" t="s">
        <v>168</v>
      </c>
      <c r="AF20" s="38" t="s">
        <v>125</v>
      </c>
      <c r="AG20" s="33"/>
      <c r="AH20" s="34"/>
      <c r="AI20" s="31"/>
    </row>
    <row r="21" spans="1:35" s="35" customFormat="1" ht="75" x14ac:dyDescent="0.25">
      <c r="A21" s="52" t="s">
        <v>41</v>
      </c>
      <c r="B21" s="29" t="s">
        <v>41</v>
      </c>
      <c r="C21" s="36" t="s">
        <v>204</v>
      </c>
      <c r="D21" s="30" t="s">
        <v>205</v>
      </c>
      <c r="E21" s="38" t="s">
        <v>125</v>
      </c>
      <c r="F21" s="43"/>
      <c r="G21" s="38" t="s">
        <v>124</v>
      </c>
      <c r="H21" s="44" t="s">
        <v>215</v>
      </c>
      <c r="I21" s="38" t="s">
        <v>125</v>
      </c>
      <c r="J21" s="44"/>
      <c r="K21" s="38" t="s">
        <v>124</v>
      </c>
      <c r="L21" s="43" t="s">
        <v>168</v>
      </c>
      <c r="M21" s="39" t="s">
        <v>124</v>
      </c>
      <c r="N21" s="43" t="s">
        <v>211</v>
      </c>
      <c r="O21" s="32" t="s">
        <v>95</v>
      </c>
      <c r="P21" s="40" t="s">
        <v>125</v>
      </c>
      <c r="Q21" s="40" t="s">
        <v>125</v>
      </c>
      <c r="R21" s="33">
        <v>57945.95</v>
      </c>
      <c r="S21" s="33">
        <f t="shared" ref="S21:S22" si="0">R21*1.21</f>
        <v>70114.599499999997</v>
      </c>
      <c r="T21" s="33">
        <v>66318.789999999994</v>
      </c>
      <c r="U21" s="41" t="s">
        <v>125</v>
      </c>
      <c r="V21" s="29" t="s">
        <v>109</v>
      </c>
      <c r="W21" s="40" t="s">
        <v>125</v>
      </c>
      <c r="X21" s="37">
        <v>46094</v>
      </c>
      <c r="Y21" s="37">
        <v>46144</v>
      </c>
      <c r="Z21" s="29" t="s">
        <v>187</v>
      </c>
      <c r="AA21" s="42" t="s">
        <v>125</v>
      </c>
      <c r="AB21" s="45" t="s">
        <v>175</v>
      </c>
      <c r="AC21" s="42" t="s">
        <v>125</v>
      </c>
      <c r="AD21" s="38" t="s">
        <v>124</v>
      </c>
      <c r="AE21" s="36" t="s">
        <v>168</v>
      </c>
      <c r="AF21" s="38" t="s">
        <v>125</v>
      </c>
      <c r="AG21" s="33"/>
      <c r="AH21" s="34"/>
      <c r="AI21" s="31"/>
    </row>
    <row r="22" spans="1:35" s="35" customFormat="1" ht="75" x14ac:dyDescent="0.25">
      <c r="A22" s="52" t="s">
        <v>41</v>
      </c>
      <c r="B22" s="29" t="s">
        <v>41</v>
      </c>
      <c r="C22" s="36" t="s">
        <v>206</v>
      </c>
      <c r="D22" s="30" t="s">
        <v>205</v>
      </c>
      <c r="E22" s="38" t="s">
        <v>125</v>
      </c>
      <c r="F22" s="43"/>
      <c r="G22" s="38" t="s">
        <v>124</v>
      </c>
      <c r="H22" s="44" t="s">
        <v>215</v>
      </c>
      <c r="I22" s="38" t="s">
        <v>125</v>
      </c>
      <c r="J22" s="44"/>
      <c r="K22" s="38" t="s">
        <v>124</v>
      </c>
      <c r="L22" s="43" t="s">
        <v>168</v>
      </c>
      <c r="M22" s="39" t="s">
        <v>124</v>
      </c>
      <c r="N22" s="43" t="s">
        <v>211</v>
      </c>
      <c r="O22" s="32" t="s">
        <v>95</v>
      </c>
      <c r="P22" s="40" t="s">
        <v>125</v>
      </c>
      <c r="Q22" s="40" t="s">
        <v>125</v>
      </c>
      <c r="R22" s="33">
        <v>49234.91</v>
      </c>
      <c r="S22" s="33">
        <f t="shared" si="0"/>
        <v>59574.241099999999</v>
      </c>
      <c r="T22" s="33">
        <v>53929.82</v>
      </c>
      <c r="U22" s="41" t="s">
        <v>125</v>
      </c>
      <c r="V22" s="29" t="s">
        <v>109</v>
      </c>
      <c r="W22" s="40" t="s">
        <v>125</v>
      </c>
      <c r="X22" s="37">
        <v>46120</v>
      </c>
      <c r="Y22" s="37">
        <v>46162</v>
      </c>
      <c r="Z22" s="29" t="s">
        <v>203</v>
      </c>
      <c r="AA22" s="42" t="s">
        <v>125</v>
      </c>
      <c r="AB22" s="45" t="s">
        <v>41</v>
      </c>
      <c r="AC22" s="42" t="s">
        <v>125</v>
      </c>
      <c r="AD22" s="38" t="s">
        <v>124</v>
      </c>
      <c r="AE22" s="36" t="s">
        <v>168</v>
      </c>
      <c r="AF22" s="38" t="s">
        <v>125</v>
      </c>
      <c r="AG22" s="33"/>
      <c r="AH22" s="34"/>
      <c r="AI22" s="31"/>
    </row>
    <row r="23" spans="1:35" s="35" customFormat="1" ht="75" x14ac:dyDescent="0.25">
      <c r="A23" s="52" t="s">
        <v>41</v>
      </c>
      <c r="B23" s="29" t="s">
        <v>41</v>
      </c>
      <c r="C23" s="36" t="s">
        <v>193</v>
      </c>
      <c r="D23" s="30" t="s">
        <v>216</v>
      </c>
      <c r="E23" s="38" t="s">
        <v>125</v>
      </c>
      <c r="F23" s="43"/>
      <c r="G23" s="38" t="s">
        <v>124</v>
      </c>
      <c r="H23" s="44" t="s">
        <v>218</v>
      </c>
      <c r="I23" s="38" t="s">
        <v>125</v>
      </c>
      <c r="J23" s="44"/>
      <c r="K23" s="38" t="s">
        <v>125</v>
      </c>
      <c r="L23" s="43"/>
      <c r="M23" s="39" t="s">
        <v>124</v>
      </c>
      <c r="N23" s="43" t="s">
        <v>211</v>
      </c>
      <c r="O23" s="32" t="s">
        <v>95</v>
      </c>
      <c r="P23" s="40" t="s">
        <v>124</v>
      </c>
      <c r="Q23" s="40" t="s">
        <v>124</v>
      </c>
      <c r="R23" s="33">
        <v>26000000</v>
      </c>
      <c r="S23" s="33">
        <f t="shared" ref="S23:S26" si="1">R23*1.21</f>
        <v>31460000</v>
      </c>
      <c r="T23" s="33">
        <f>R23*1.1</f>
        <v>28600000.000000004</v>
      </c>
      <c r="U23" s="41" t="s">
        <v>125</v>
      </c>
      <c r="V23" s="29" t="s">
        <v>107</v>
      </c>
      <c r="W23" s="40" t="s">
        <v>124</v>
      </c>
      <c r="X23" s="37">
        <v>46218</v>
      </c>
      <c r="Y23" s="37">
        <f>X23+ 150</f>
        <v>46368</v>
      </c>
      <c r="Z23" s="29" t="s">
        <v>194</v>
      </c>
      <c r="AA23" s="42" t="s">
        <v>125</v>
      </c>
      <c r="AB23" s="45" t="s">
        <v>41</v>
      </c>
      <c r="AC23" s="42" t="s">
        <v>125</v>
      </c>
      <c r="AD23" s="38" t="s">
        <v>125</v>
      </c>
      <c r="AE23" s="36" t="s">
        <v>219</v>
      </c>
      <c r="AF23" s="38" t="s">
        <v>125</v>
      </c>
      <c r="AG23" s="33"/>
      <c r="AH23" s="34"/>
      <c r="AI23" s="31"/>
    </row>
    <row r="24" spans="1:35" s="35" customFormat="1" ht="75" x14ac:dyDescent="0.25">
      <c r="A24" s="52" t="s">
        <v>41</v>
      </c>
      <c r="B24" s="29" t="s">
        <v>41</v>
      </c>
      <c r="C24" s="36" t="s">
        <v>195</v>
      </c>
      <c r="D24" s="94">
        <v>45316100</v>
      </c>
      <c r="E24" s="38" t="s">
        <v>125</v>
      </c>
      <c r="F24" s="43"/>
      <c r="G24" s="38" t="s">
        <v>124</v>
      </c>
      <c r="H24" s="44" t="s">
        <v>215</v>
      </c>
      <c r="I24" s="38" t="s">
        <v>124</v>
      </c>
      <c r="J24" s="44" t="s">
        <v>217</v>
      </c>
      <c r="K24" s="38" t="s">
        <v>125</v>
      </c>
      <c r="L24" s="43"/>
      <c r="M24" s="39" t="s">
        <v>124</v>
      </c>
      <c r="N24" s="43" t="s">
        <v>211</v>
      </c>
      <c r="O24" s="32" t="s">
        <v>95</v>
      </c>
      <c r="P24" s="40" t="s">
        <v>124</v>
      </c>
      <c r="Q24" s="40" t="s">
        <v>124</v>
      </c>
      <c r="R24" s="33">
        <v>7000000</v>
      </c>
      <c r="S24" s="33">
        <f t="shared" si="1"/>
        <v>8470000</v>
      </c>
      <c r="T24" s="33">
        <f>R24*1.1</f>
        <v>7700000.0000000009</v>
      </c>
      <c r="U24" s="41" t="s">
        <v>125</v>
      </c>
      <c r="V24" s="29" t="s">
        <v>107</v>
      </c>
      <c r="W24" s="40" t="s">
        <v>125</v>
      </c>
      <c r="X24" s="37">
        <v>46218</v>
      </c>
      <c r="Y24" s="37">
        <f>X24+ 150</f>
        <v>46368</v>
      </c>
      <c r="Z24" s="29" t="s">
        <v>196</v>
      </c>
      <c r="AA24" s="42" t="s">
        <v>125</v>
      </c>
      <c r="AB24" s="45" t="s">
        <v>41</v>
      </c>
      <c r="AC24" s="42" t="s">
        <v>125</v>
      </c>
      <c r="AD24" s="38" t="s">
        <v>125</v>
      </c>
      <c r="AE24" s="36" t="s">
        <v>219</v>
      </c>
      <c r="AF24" s="38" t="s">
        <v>125</v>
      </c>
      <c r="AG24" s="33"/>
      <c r="AH24" s="34"/>
      <c r="AI24" s="31"/>
    </row>
    <row r="25" spans="1:35" s="35" customFormat="1" ht="75" x14ac:dyDescent="0.25">
      <c r="A25" s="52" t="s">
        <v>41</v>
      </c>
      <c r="B25" s="29" t="s">
        <v>41</v>
      </c>
      <c r="C25" s="36" t="s">
        <v>197</v>
      </c>
      <c r="D25" s="30" t="s">
        <v>200</v>
      </c>
      <c r="E25" s="38" t="s">
        <v>125</v>
      </c>
      <c r="F25" s="43"/>
      <c r="G25" s="38" t="s">
        <v>124</v>
      </c>
      <c r="H25" s="44" t="s">
        <v>215</v>
      </c>
      <c r="I25" s="38" t="s">
        <v>125</v>
      </c>
      <c r="J25" s="44"/>
      <c r="K25" s="38" t="s">
        <v>124</v>
      </c>
      <c r="L25" s="43" t="s">
        <v>168</v>
      </c>
      <c r="M25" s="39" t="s">
        <v>124</v>
      </c>
      <c r="N25" s="43" t="s">
        <v>211</v>
      </c>
      <c r="O25" s="32" t="s">
        <v>95</v>
      </c>
      <c r="P25" s="40" t="s">
        <v>125</v>
      </c>
      <c r="Q25" s="40" t="s">
        <v>125</v>
      </c>
      <c r="R25" s="33">
        <v>45000</v>
      </c>
      <c r="S25" s="33">
        <f t="shared" si="1"/>
        <v>54450</v>
      </c>
      <c r="T25" s="33">
        <f>R25*1.1</f>
        <v>49500.000000000007</v>
      </c>
      <c r="U25" s="41" t="s">
        <v>125</v>
      </c>
      <c r="V25" s="29" t="s">
        <v>109</v>
      </c>
      <c r="W25" s="40" t="s">
        <v>125</v>
      </c>
      <c r="X25" s="37">
        <v>46310</v>
      </c>
      <c r="Y25" s="37">
        <f>X25+ 60</f>
        <v>46370</v>
      </c>
      <c r="Z25" s="29" t="s">
        <v>187</v>
      </c>
      <c r="AA25" s="42" t="s">
        <v>125</v>
      </c>
      <c r="AB25" s="45" t="s">
        <v>175</v>
      </c>
      <c r="AC25" s="42" t="s">
        <v>125</v>
      </c>
      <c r="AD25" s="38" t="s">
        <v>124</v>
      </c>
      <c r="AE25" s="36" t="s">
        <v>168</v>
      </c>
      <c r="AF25" s="38" t="s">
        <v>125</v>
      </c>
      <c r="AG25" s="33"/>
      <c r="AH25" s="34"/>
      <c r="AI25" s="31"/>
    </row>
    <row r="26" spans="1:35" s="35" customFormat="1" ht="75" x14ac:dyDescent="0.25">
      <c r="A26" s="52" t="s">
        <v>41</v>
      </c>
      <c r="B26" s="29" t="s">
        <v>41</v>
      </c>
      <c r="C26" s="36" t="s">
        <v>220</v>
      </c>
      <c r="D26" s="30" t="s">
        <v>173</v>
      </c>
      <c r="E26" s="38" t="s">
        <v>125</v>
      </c>
      <c r="F26" s="43"/>
      <c r="G26" s="38" t="s">
        <v>124</v>
      </c>
      <c r="H26" s="44" t="s">
        <v>214</v>
      </c>
      <c r="I26" s="38" t="s">
        <v>125</v>
      </c>
      <c r="J26" s="44"/>
      <c r="K26" s="38" t="s">
        <v>124</v>
      </c>
      <c r="L26" s="43" t="s">
        <v>168</v>
      </c>
      <c r="M26" s="39" t="s">
        <v>124</v>
      </c>
      <c r="N26" s="43" t="s">
        <v>211</v>
      </c>
      <c r="O26" s="32" t="s">
        <v>95</v>
      </c>
      <c r="P26" s="40" t="s">
        <v>125</v>
      </c>
      <c r="Q26" s="40" t="s">
        <v>125</v>
      </c>
      <c r="R26" s="33">
        <v>35000</v>
      </c>
      <c r="S26" s="33">
        <f t="shared" si="1"/>
        <v>42350</v>
      </c>
      <c r="T26" s="33">
        <f t="shared" ref="T26" si="2">R26*1.1</f>
        <v>38500</v>
      </c>
      <c r="U26" s="41" t="s">
        <v>125</v>
      </c>
      <c r="V26" s="29" t="s">
        <v>109</v>
      </c>
      <c r="W26" s="40" t="s">
        <v>125</v>
      </c>
      <c r="X26" s="37">
        <v>46280</v>
      </c>
      <c r="Y26" s="37">
        <f>X26+ 60</f>
        <v>46340</v>
      </c>
      <c r="Z26" s="29" t="s">
        <v>198</v>
      </c>
      <c r="AA26" s="42" t="s">
        <v>125</v>
      </c>
      <c r="AB26" s="45" t="s">
        <v>41</v>
      </c>
      <c r="AC26" s="42" t="s">
        <v>125</v>
      </c>
      <c r="AD26" s="38" t="s">
        <v>124</v>
      </c>
      <c r="AE26" s="36" t="s">
        <v>168</v>
      </c>
      <c r="AF26" s="38" t="s">
        <v>125</v>
      </c>
      <c r="AG26" s="33"/>
      <c r="AH26" s="34"/>
      <c r="AI26" s="31"/>
    </row>
    <row r="27" spans="1:35" s="35" customFormat="1" ht="90.75" thickBot="1" x14ac:dyDescent="0.3">
      <c r="A27" s="53" t="s">
        <v>41</v>
      </c>
      <c r="B27" s="54" t="s">
        <v>41</v>
      </c>
      <c r="C27" s="55" t="s">
        <v>223</v>
      </c>
      <c r="D27" s="56" t="s">
        <v>221</v>
      </c>
      <c r="E27" s="57" t="s">
        <v>125</v>
      </c>
      <c r="F27" s="58"/>
      <c r="G27" s="57" t="s">
        <v>124</v>
      </c>
      <c r="H27" s="59" t="s">
        <v>222</v>
      </c>
      <c r="I27" s="57" t="s">
        <v>125</v>
      </c>
      <c r="J27" s="59"/>
      <c r="K27" s="57" t="s">
        <v>124</v>
      </c>
      <c r="L27" s="58" t="s">
        <v>168</v>
      </c>
      <c r="M27" s="60" t="s">
        <v>124</v>
      </c>
      <c r="N27" s="58" t="s">
        <v>211</v>
      </c>
      <c r="O27" s="61" t="s">
        <v>98</v>
      </c>
      <c r="P27" s="62" t="s">
        <v>125</v>
      </c>
      <c r="Q27" s="62" t="s">
        <v>125</v>
      </c>
      <c r="R27" s="63">
        <v>60000</v>
      </c>
      <c r="S27" s="63">
        <v>72600</v>
      </c>
      <c r="T27" s="63">
        <v>60000</v>
      </c>
      <c r="U27" s="64" t="s">
        <v>125</v>
      </c>
      <c r="V27" s="54" t="s">
        <v>107</v>
      </c>
      <c r="W27" s="62" t="s">
        <v>125</v>
      </c>
      <c r="X27" s="65">
        <v>46266</v>
      </c>
      <c r="Y27" s="65">
        <v>46357</v>
      </c>
      <c r="Z27" s="54" t="s">
        <v>183</v>
      </c>
      <c r="AA27" s="66" t="s">
        <v>125</v>
      </c>
      <c r="AB27" s="67" t="s">
        <v>41</v>
      </c>
      <c r="AC27" s="66" t="s">
        <v>125</v>
      </c>
      <c r="AD27" s="57" t="s">
        <v>124</v>
      </c>
      <c r="AE27" s="55" t="s">
        <v>168</v>
      </c>
      <c r="AF27" s="57" t="s">
        <v>125</v>
      </c>
      <c r="AG27" s="63"/>
      <c r="AH27" s="68"/>
      <c r="AI27" s="69"/>
    </row>
  </sheetData>
  <mergeCells count="34">
    <mergeCell ref="AH3:AH4"/>
    <mergeCell ref="AI3:AI4"/>
    <mergeCell ref="M3:N3"/>
    <mergeCell ref="AC3:AC4"/>
    <mergeCell ref="AD3:AD4"/>
    <mergeCell ref="AE3:AE4"/>
    <mergeCell ref="AF3:AF4"/>
    <mergeCell ref="AG3:AG4"/>
    <mergeCell ref="O3:O4"/>
    <mergeCell ref="P3:P4"/>
    <mergeCell ref="Q3:Q4"/>
    <mergeCell ref="R3:R4"/>
    <mergeCell ref="AA3:AA4"/>
    <mergeCell ref="A3:A4"/>
    <mergeCell ref="B3:B4"/>
    <mergeCell ref="C3:C4"/>
    <mergeCell ref="D3:D4"/>
    <mergeCell ref="A1:C1"/>
    <mergeCell ref="AF2:AI2"/>
    <mergeCell ref="AD2:AE2"/>
    <mergeCell ref="E2:N2"/>
    <mergeCell ref="E3:F3"/>
    <mergeCell ref="G3:H3"/>
    <mergeCell ref="I3:J3"/>
    <mergeCell ref="K3:L3"/>
    <mergeCell ref="S3:S4"/>
    <mergeCell ref="T3:T4"/>
    <mergeCell ref="V3:V4"/>
    <mergeCell ref="W3:W4"/>
    <mergeCell ref="X3:X4"/>
    <mergeCell ref="Y3:Y4"/>
    <mergeCell ref="Z3:Z4"/>
    <mergeCell ref="AB3:AB4"/>
    <mergeCell ref="U3:U4"/>
  </mergeCells>
  <dataValidations count="2">
    <dataValidation type="list" allowBlank="1" showInputMessage="1" showErrorMessage="1" sqref="AI5:AI27" xr:uid="{00000000-0002-0000-0000-000000000000}">
      <formula1>"Centro Especial de Empleo,Empresa de Inserción"</formula1>
    </dataValidation>
    <dataValidation type="list" allowBlank="1" showInputMessage="1" showErrorMessage="1" sqref="AF5:AF27 AD5:AD27 W5:W27 P5:Q27" xr:uid="{00000000-0002-0000-0000-000001000000}">
      <formula1>"SI,NO"</formula1>
    </dataValidation>
  </dataValidations>
  <pageMargins left="0.23622047244094491" right="0.23622047244094491" top="0.74803149606299213" bottom="0.74803149606299213" header="0.31496062992125984" footer="0.31496062992125984"/>
  <pageSetup paperSize="8" scale="32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2000000}">
          <x14:formula1>
            <xm:f>Hoja1!$B$1:$B$11</xm:f>
          </x14:formula1>
          <xm:sqref>O5:O9 O27</xm:sqref>
        </x14:dataValidation>
        <x14:dataValidation type="list" allowBlank="1" showInputMessage="1" showErrorMessage="1" xr:uid="{00000000-0002-0000-0000-000003000000}">
          <x14:formula1>
            <xm:f>Hoja1!$A$1:$A$91</xm:f>
          </x14:formula1>
          <xm:sqref>A5:A9</xm:sqref>
        </x14:dataValidation>
        <x14:dataValidation type="list" allowBlank="1" showInputMessage="1" showErrorMessage="1" xr:uid="{00000000-0002-0000-0000-000004000000}">
          <x14:formula1>
            <xm:f>Hoja1!$C$2:$C$15</xm:f>
          </x14:formula1>
          <xm:sqref>V5:V9 V27</xm:sqref>
        </x14:dataValidation>
        <x14:dataValidation type="list" allowBlank="1" showInputMessage="1" showErrorMessage="1" xr:uid="{00000000-0002-0000-0000-000005000000}">
          <x14:formula1>
            <xm:f>Hoja1!$C$19:$C$20</xm:f>
          </x14:formula1>
          <xm:sqref>G27 I27 E27 E5:E9 K5:K9 I5:I9 G5:G9 M5:M9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3"/>
  <sheetViews>
    <sheetView topLeftCell="A16" workbookViewId="0">
      <selection activeCell="A28" sqref="A28"/>
    </sheetView>
  </sheetViews>
  <sheetFormatPr baseColWidth="10" defaultRowHeight="15" x14ac:dyDescent="0.25"/>
  <cols>
    <col min="1" max="1" width="52.28515625" bestFit="1" customWidth="1"/>
    <col min="2" max="2" width="19.85546875" customWidth="1"/>
    <col min="3" max="3" width="44.42578125" customWidth="1"/>
  </cols>
  <sheetData>
    <row r="1" spans="1:3" x14ac:dyDescent="0.25">
      <c r="C1" s="21" t="s">
        <v>123</v>
      </c>
    </row>
    <row r="2" spans="1:3" x14ac:dyDescent="0.25">
      <c r="A2" s="3" t="s">
        <v>18</v>
      </c>
      <c r="B2" s="19" t="s">
        <v>95</v>
      </c>
      <c r="C2" s="19" t="s">
        <v>107</v>
      </c>
    </row>
    <row r="3" spans="1:3" x14ac:dyDescent="0.25">
      <c r="A3" s="17" t="s">
        <v>19</v>
      </c>
      <c r="B3" s="19" t="s">
        <v>98</v>
      </c>
      <c r="C3" s="19" t="s">
        <v>108</v>
      </c>
    </row>
    <row r="4" spans="1:3" x14ac:dyDescent="0.25">
      <c r="A4" s="5" t="s">
        <v>20</v>
      </c>
      <c r="B4" s="19" t="s">
        <v>99</v>
      </c>
      <c r="C4" s="19" t="s">
        <v>109</v>
      </c>
    </row>
    <row r="5" spans="1:3" x14ac:dyDescent="0.25">
      <c r="A5" s="5" t="s">
        <v>21</v>
      </c>
      <c r="B5" s="19" t="s">
        <v>93</v>
      </c>
      <c r="C5" s="19" t="s">
        <v>110</v>
      </c>
    </row>
    <row r="6" spans="1:3" x14ac:dyDescent="0.25">
      <c r="A6" s="5" t="s">
        <v>22</v>
      </c>
      <c r="B6" s="19" t="s">
        <v>92</v>
      </c>
      <c r="C6" s="19" t="s">
        <v>111</v>
      </c>
    </row>
    <row r="7" spans="1:3" x14ac:dyDescent="0.25">
      <c r="A7" s="6" t="s">
        <v>23</v>
      </c>
      <c r="B7" s="18" t="s">
        <v>91</v>
      </c>
      <c r="C7" s="19" t="s">
        <v>112</v>
      </c>
    </row>
    <row r="8" spans="1:3" x14ac:dyDescent="0.25">
      <c r="A8" s="4" t="s">
        <v>24</v>
      </c>
      <c r="B8" s="19" t="s">
        <v>97</v>
      </c>
      <c r="C8" s="19" t="s">
        <v>113</v>
      </c>
    </row>
    <row r="9" spans="1:3" x14ac:dyDescent="0.25">
      <c r="A9" s="6" t="s">
        <v>25</v>
      </c>
      <c r="B9" s="20" t="s">
        <v>94</v>
      </c>
      <c r="C9" s="19" t="s">
        <v>114</v>
      </c>
    </row>
    <row r="10" spans="1:3" x14ac:dyDescent="0.25">
      <c r="A10" s="5" t="s">
        <v>26</v>
      </c>
      <c r="B10" s="19" t="s">
        <v>96</v>
      </c>
      <c r="C10" s="19" t="s">
        <v>115</v>
      </c>
    </row>
    <row r="11" spans="1:3" x14ac:dyDescent="0.25">
      <c r="A11" s="5" t="s">
        <v>27</v>
      </c>
      <c r="B11" s="19" t="s">
        <v>100</v>
      </c>
      <c r="C11" s="19" t="s">
        <v>116</v>
      </c>
    </row>
    <row r="12" spans="1:3" x14ac:dyDescent="0.25">
      <c r="A12" s="7" t="s">
        <v>28</v>
      </c>
      <c r="C12" s="19" t="s">
        <v>96</v>
      </c>
    </row>
    <row r="13" spans="1:3" x14ac:dyDescent="0.25">
      <c r="A13" s="8" t="s">
        <v>29</v>
      </c>
      <c r="C13" s="19" t="s">
        <v>97</v>
      </c>
    </row>
    <row r="14" spans="1:3" x14ac:dyDescent="0.25">
      <c r="A14" s="8" t="s">
        <v>30</v>
      </c>
      <c r="C14" s="19" t="s">
        <v>117</v>
      </c>
    </row>
    <row r="15" spans="1:3" x14ac:dyDescent="0.25">
      <c r="A15" s="3" t="s">
        <v>31</v>
      </c>
      <c r="C15" s="19" t="s">
        <v>118</v>
      </c>
    </row>
    <row r="16" spans="1:3" x14ac:dyDescent="0.25">
      <c r="A16" s="9" t="s">
        <v>32</v>
      </c>
    </row>
    <row r="17" spans="1:3" x14ac:dyDescent="0.25">
      <c r="A17" s="9" t="s">
        <v>33</v>
      </c>
    </row>
    <row r="18" spans="1:3" x14ac:dyDescent="0.25">
      <c r="A18" s="3" t="s">
        <v>34</v>
      </c>
    </row>
    <row r="19" spans="1:3" x14ac:dyDescent="0.25">
      <c r="A19" s="9" t="s">
        <v>35</v>
      </c>
      <c r="C19" s="22" t="s">
        <v>124</v>
      </c>
    </row>
    <row r="20" spans="1:3" x14ac:dyDescent="0.25">
      <c r="A20" s="3" t="s">
        <v>36</v>
      </c>
      <c r="C20" s="22" t="s">
        <v>125</v>
      </c>
    </row>
    <row r="21" spans="1:3" x14ac:dyDescent="0.25">
      <c r="A21" s="9" t="s">
        <v>37</v>
      </c>
    </row>
    <row r="22" spans="1:3" x14ac:dyDescent="0.25">
      <c r="A22" s="10" t="s">
        <v>38</v>
      </c>
    </row>
    <row r="23" spans="1:3" x14ac:dyDescent="0.25">
      <c r="A23" s="5" t="s">
        <v>39</v>
      </c>
      <c r="C23" s="1" t="s">
        <v>142</v>
      </c>
    </row>
    <row r="24" spans="1:3" x14ac:dyDescent="0.25">
      <c r="A24" s="11" t="s">
        <v>89</v>
      </c>
      <c r="C24" s="1" t="s">
        <v>143</v>
      </c>
    </row>
    <row r="25" spans="1:3" x14ac:dyDescent="0.25">
      <c r="A25" s="11" t="s">
        <v>146</v>
      </c>
      <c r="C25" s="28"/>
    </row>
    <row r="26" spans="1:3" x14ac:dyDescent="0.25">
      <c r="A26" s="11" t="s">
        <v>149</v>
      </c>
    </row>
    <row r="27" spans="1:3" x14ac:dyDescent="0.25">
      <c r="A27" s="11" t="s">
        <v>147</v>
      </c>
    </row>
    <row r="28" spans="1:3" x14ac:dyDescent="0.25">
      <c r="A28" s="11" t="s">
        <v>150</v>
      </c>
    </row>
    <row r="29" spans="1:3" x14ac:dyDescent="0.25">
      <c r="A29" s="11" t="s">
        <v>148</v>
      </c>
    </row>
    <row r="30" spans="1:3" x14ac:dyDescent="0.25">
      <c r="A30" s="11" t="s">
        <v>119</v>
      </c>
    </row>
    <row r="31" spans="1:3" x14ac:dyDescent="0.25">
      <c r="A31" s="11" t="s">
        <v>90</v>
      </c>
    </row>
    <row r="32" spans="1:3" x14ac:dyDescent="0.25">
      <c r="A32" s="11" t="s">
        <v>40</v>
      </c>
    </row>
    <row r="33" spans="1:1" x14ac:dyDescent="0.25">
      <c r="A33" s="5" t="s">
        <v>41</v>
      </c>
    </row>
    <row r="34" spans="1:1" x14ac:dyDescent="0.25">
      <c r="A34" s="11" t="s">
        <v>42</v>
      </c>
    </row>
    <row r="35" spans="1:1" x14ac:dyDescent="0.25">
      <c r="A35" s="12" t="s">
        <v>43</v>
      </c>
    </row>
    <row r="36" spans="1:1" x14ac:dyDescent="0.25">
      <c r="A36" s="13" t="s">
        <v>44</v>
      </c>
    </row>
    <row r="37" spans="1:1" x14ac:dyDescent="0.25">
      <c r="A37" s="12" t="s">
        <v>45</v>
      </c>
    </row>
    <row r="38" spans="1:1" x14ac:dyDescent="0.25">
      <c r="A38" s="13" t="s">
        <v>46</v>
      </c>
    </row>
    <row r="39" spans="1:1" x14ac:dyDescent="0.25">
      <c r="A39" s="12" t="s">
        <v>47</v>
      </c>
    </row>
    <row r="40" spans="1:1" x14ac:dyDescent="0.25">
      <c r="A40" s="14" t="s">
        <v>48</v>
      </c>
    </row>
    <row r="41" spans="1:1" x14ac:dyDescent="0.25">
      <c r="A41" s="13" t="s">
        <v>49</v>
      </c>
    </row>
    <row r="42" spans="1:1" x14ac:dyDescent="0.25">
      <c r="A42" s="12" t="s">
        <v>50</v>
      </c>
    </row>
    <row r="43" spans="1:1" x14ac:dyDescent="0.25">
      <c r="A43" s="12" t="s">
        <v>51</v>
      </c>
    </row>
    <row r="44" spans="1:1" x14ac:dyDescent="0.25">
      <c r="A44" s="12" t="s">
        <v>52</v>
      </c>
    </row>
    <row r="45" spans="1:1" x14ac:dyDescent="0.25">
      <c r="A45" s="12" t="s">
        <v>53</v>
      </c>
    </row>
    <row r="46" spans="1:1" x14ac:dyDescent="0.25">
      <c r="A46" s="12" t="s">
        <v>54</v>
      </c>
    </row>
    <row r="47" spans="1:1" x14ac:dyDescent="0.25">
      <c r="A47" s="13" t="s">
        <v>55</v>
      </c>
    </row>
    <row r="48" spans="1:1" x14ac:dyDescent="0.25">
      <c r="A48" s="13" t="s">
        <v>56</v>
      </c>
    </row>
    <row r="49" spans="1:3" x14ac:dyDescent="0.25">
      <c r="A49" s="12" t="s">
        <v>57</v>
      </c>
    </row>
    <row r="50" spans="1:3" x14ac:dyDescent="0.25">
      <c r="A50" s="13" t="s">
        <v>58</v>
      </c>
    </row>
    <row r="51" spans="1:3" x14ac:dyDescent="0.25">
      <c r="A51" s="13" t="s">
        <v>59</v>
      </c>
    </row>
    <row r="52" spans="1:3" x14ac:dyDescent="0.25">
      <c r="A52" s="12" t="s">
        <v>60</v>
      </c>
    </row>
    <row r="53" spans="1:3" x14ac:dyDescent="0.25">
      <c r="A53" s="12" t="s">
        <v>61</v>
      </c>
    </row>
    <row r="54" spans="1:3" x14ac:dyDescent="0.25">
      <c r="A54" s="13" t="s">
        <v>62</v>
      </c>
    </row>
    <row r="55" spans="1:3" x14ac:dyDescent="0.25">
      <c r="A55" s="12" t="s">
        <v>63</v>
      </c>
    </row>
    <row r="56" spans="1:3" x14ac:dyDescent="0.25">
      <c r="A56" s="5" t="s">
        <v>64</v>
      </c>
    </row>
    <row r="57" spans="1:3" x14ac:dyDescent="0.25">
      <c r="A57" s="5" t="s">
        <v>65</v>
      </c>
    </row>
    <row r="58" spans="1:3" x14ac:dyDescent="0.25">
      <c r="A58" s="11" t="s">
        <v>66</v>
      </c>
    </row>
    <row r="59" spans="1:3" x14ac:dyDescent="0.25">
      <c r="A59" s="6" t="s">
        <v>67</v>
      </c>
      <c r="C59" s="19"/>
    </row>
    <row r="60" spans="1:3" x14ac:dyDescent="0.25">
      <c r="A60" s="15" t="s">
        <v>68</v>
      </c>
      <c r="C60" s="19"/>
    </row>
    <row r="61" spans="1:3" x14ac:dyDescent="0.25">
      <c r="A61" s="4" t="s">
        <v>69</v>
      </c>
      <c r="C61" s="19"/>
    </row>
    <row r="62" spans="1:3" x14ac:dyDescent="0.25">
      <c r="A62" s="6" t="s">
        <v>70</v>
      </c>
      <c r="C62" s="19"/>
    </row>
    <row r="63" spans="1:3" x14ac:dyDescent="0.25">
      <c r="A63" s="15" t="s">
        <v>71</v>
      </c>
      <c r="C63" s="19"/>
    </row>
    <row r="64" spans="1:3" x14ac:dyDescent="0.25">
      <c r="A64" s="15" t="s">
        <v>72</v>
      </c>
      <c r="C64" s="18"/>
    </row>
    <row r="65" spans="1:3" x14ac:dyDescent="0.25">
      <c r="A65" s="15" t="s">
        <v>73</v>
      </c>
      <c r="C65" s="19"/>
    </row>
    <row r="66" spans="1:3" x14ac:dyDescent="0.25">
      <c r="A66" s="6" t="s">
        <v>74</v>
      </c>
      <c r="C66" s="20"/>
    </row>
    <row r="67" spans="1:3" x14ac:dyDescent="0.25">
      <c r="A67" s="4" t="s">
        <v>75</v>
      </c>
      <c r="C67" s="19"/>
    </row>
    <row r="68" spans="1:3" x14ac:dyDescent="0.25">
      <c r="A68" s="5" t="s">
        <v>76</v>
      </c>
      <c r="C68" s="19"/>
    </row>
    <row r="69" spans="1:3" x14ac:dyDescent="0.25">
      <c r="A69" s="5" t="s">
        <v>77</v>
      </c>
    </row>
    <row r="70" spans="1:3" x14ac:dyDescent="0.25">
      <c r="A70" s="5" t="s">
        <v>78</v>
      </c>
    </row>
    <row r="71" spans="1:3" x14ac:dyDescent="0.25">
      <c r="A71" s="8" t="s">
        <v>79</v>
      </c>
    </row>
    <row r="72" spans="1:3" x14ac:dyDescent="0.25">
      <c r="A72" s="5" t="s">
        <v>80</v>
      </c>
    </row>
    <row r="73" spans="1:3" x14ac:dyDescent="0.25">
      <c r="A73" s="5" t="s">
        <v>81</v>
      </c>
    </row>
    <row r="74" spans="1:3" x14ac:dyDescent="0.25">
      <c r="A74" s="15" t="s">
        <v>126</v>
      </c>
    </row>
    <row r="75" spans="1:3" x14ac:dyDescent="0.25">
      <c r="A75" s="15" t="s">
        <v>127</v>
      </c>
    </row>
    <row r="76" spans="1:3" x14ac:dyDescent="0.25">
      <c r="A76" s="15" t="s">
        <v>128</v>
      </c>
    </row>
    <row r="77" spans="1:3" x14ac:dyDescent="0.25">
      <c r="A77" s="15" t="s">
        <v>129</v>
      </c>
    </row>
    <row r="78" spans="1:3" x14ac:dyDescent="0.25">
      <c r="A78" s="15" t="s">
        <v>130</v>
      </c>
    </row>
    <row r="79" spans="1:3" x14ac:dyDescent="0.25">
      <c r="A79" s="15" t="s">
        <v>131</v>
      </c>
    </row>
    <row r="80" spans="1:3" x14ac:dyDescent="0.25">
      <c r="A80" s="15" t="s">
        <v>132</v>
      </c>
    </row>
    <row r="81" spans="1:1" x14ac:dyDescent="0.25">
      <c r="A81" s="15" t="s">
        <v>133</v>
      </c>
    </row>
    <row r="82" spans="1:1" x14ac:dyDescent="0.25">
      <c r="A82" s="15" t="s">
        <v>134</v>
      </c>
    </row>
    <row r="83" spans="1:1" x14ac:dyDescent="0.25">
      <c r="A83" s="15" t="s">
        <v>135</v>
      </c>
    </row>
    <row r="84" spans="1:1" x14ac:dyDescent="0.25">
      <c r="A84" s="15" t="s">
        <v>136</v>
      </c>
    </row>
    <row r="85" spans="1:1" x14ac:dyDescent="0.25">
      <c r="A85" s="5" t="s">
        <v>82</v>
      </c>
    </row>
    <row r="86" spans="1:1" x14ac:dyDescent="0.25">
      <c r="A86" s="5" t="s">
        <v>83</v>
      </c>
    </row>
    <row r="87" spans="1:1" x14ac:dyDescent="0.25">
      <c r="A87" s="5" t="s">
        <v>84</v>
      </c>
    </row>
    <row r="88" spans="1:1" x14ac:dyDescent="0.25">
      <c r="A88" s="5" t="s">
        <v>85</v>
      </c>
    </row>
    <row r="89" spans="1:1" x14ac:dyDescent="0.25">
      <c r="A89" s="5" t="s">
        <v>86</v>
      </c>
    </row>
    <row r="90" spans="1:1" x14ac:dyDescent="0.25">
      <c r="A90" s="5" t="s">
        <v>87</v>
      </c>
    </row>
    <row r="91" spans="1:1" x14ac:dyDescent="0.25">
      <c r="A91" s="5" t="s">
        <v>88</v>
      </c>
    </row>
    <row r="92" spans="1:1" x14ac:dyDescent="0.25">
      <c r="A92" s="1"/>
    </row>
    <row r="93" spans="1:1" x14ac:dyDescent="0.25">
      <c r="A93" s="16"/>
    </row>
  </sheetData>
  <sortState xmlns:xlrd2="http://schemas.microsoft.com/office/spreadsheetml/2017/richdata2" ref="A1:A94">
    <sortCondition ref="A1:A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Previsión Contratos 2026</vt:lpstr>
      <vt:lpstr>Hoja1</vt:lpstr>
      <vt:lpstr>'Previsión Contratos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Sara Tajada</cp:lastModifiedBy>
  <cp:lastPrinted>2026-06-03T11:35:06Z</cp:lastPrinted>
  <dcterms:created xsi:type="dcterms:W3CDTF">2023-12-04T08:32:29Z</dcterms:created>
  <dcterms:modified xsi:type="dcterms:W3CDTF">2026-06-05T07:15:34Z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Previsión Contratos PLAN ANUAL 2026_revisado MCL.xlsx</vt:lpwstr>
  </property>
</Properties>
</file>